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RU\ClientData\Clients\VIPA Vacuum Insulation Panel Association\Meetings\General Assembly\2019_Kyoto\Annexes\"/>
    </mc:Choice>
  </mc:AlternateContent>
  <bookViews>
    <workbookView xWindow="0" yWindow="0" windowWidth="23040" windowHeight="9340" tabRatio="714" activeTab="4"/>
  </bookViews>
  <sheets>
    <sheet name="2018 Annual Accounts" sheetId="4" r:id="rId1"/>
    <sheet name="Vienna Event Budget" sheetId="8" r:id="rId2"/>
    <sheet name="Overview COM costs" sheetId="11" r:id="rId3"/>
    <sheet name="overview OPE" sheetId="6" r:id="rId4"/>
    <sheet name="Budget 2019" sheetId="12" r:id="rId5"/>
  </sheets>
  <calcPr calcId="162913"/>
</workbook>
</file>

<file path=xl/calcChain.xml><?xml version="1.0" encoding="utf-8"?>
<calcChain xmlns="http://schemas.openxmlformats.org/spreadsheetml/2006/main">
  <c r="B22" i="12" l="1"/>
  <c r="B10" i="12"/>
  <c r="B24" i="12" s="1"/>
  <c r="B28" i="12" s="1"/>
  <c r="G7" i="4" l="1"/>
  <c r="G24" i="4" l="1"/>
  <c r="B53" i="6" l="1"/>
  <c r="B22" i="6" l="1"/>
  <c r="G18" i="4" l="1"/>
  <c r="F18" i="4" l="1"/>
  <c r="E24" i="4" l="1"/>
  <c r="E10" i="4"/>
  <c r="E26" i="4" l="1"/>
  <c r="F10" i="4"/>
  <c r="D9" i="11" l="1"/>
  <c r="G19" i="4" s="1"/>
  <c r="G10" i="4"/>
  <c r="D24" i="4" l="1"/>
  <c r="D10" i="4"/>
  <c r="D26" i="4" l="1"/>
  <c r="B9" i="8"/>
  <c r="G17" i="4" s="1"/>
  <c r="F17" i="4" l="1"/>
  <c r="F24" i="4" s="1"/>
  <c r="F26" i="4" s="1"/>
  <c r="G26" i="4"/>
  <c r="G30" i="4" s="1"/>
  <c r="C10" i="4"/>
  <c r="C24" i="4" l="1"/>
  <c r="C26" i="4" s="1"/>
  <c r="B24" i="4"/>
  <c r="B10" i="4"/>
  <c r="B26" i="4" s="1"/>
  <c r="B30" i="4" s="1"/>
</calcChain>
</file>

<file path=xl/sharedStrings.xml><?xml version="1.0" encoding="utf-8"?>
<sst xmlns="http://schemas.openxmlformats.org/spreadsheetml/2006/main" count="139" uniqueCount="118">
  <si>
    <t xml:space="preserve">RESULT </t>
  </si>
  <si>
    <t>TOTAL EXPENDITURE</t>
  </si>
  <si>
    <t>Legal advice</t>
  </si>
  <si>
    <t>Participation at CEN</t>
  </si>
  <si>
    <t>Bank fees</t>
  </si>
  <si>
    <t>Website annual hosting fee (Alias)</t>
  </si>
  <si>
    <t>Communications (website support, professional design, etc)</t>
  </si>
  <si>
    <t xml:space="preserve">Kellen fees </t>
  </si>
  <si>
    <t>Expenditure</t>
  </si>
  <si>
    <t>TOTAL INCOME</t>
  </si>
  <si>
    <t xml:space="preserve">Income </t>
  </si>
  <si>
    <t>ITEM</t>
  </si>
  <si>
    <t>EUR</t>
  </si>
  <si>
    <t>GSH agreement annual fee</t>
  </si>
  <si>
    <t>Technical WG studies (Creek Study)</t>
  </si>
  <si>
    <t>Membership fees academia (2): 500 EUR</t>
  </si>
  <si>
    <t>Membership fees full members (15): 10,000 EUR</t>
  </si>
  <si>
    <t xml:space="preserve">* 8 VIPA members are members of the GSH </t>
  </si>
  <si>
    <t>VIP market report (USP)</t>
  </si>
  <si>
    <t xml:space="preserve">VIPA International - Out-of-pocket expenses </t>
  </si>
  <si>
    <t>Cost EUR</t>
  </si>
  <si>
    <t>Description</t>
  </si>
  <si>
    <t>Others (travel expenses, shipment...)</t>
  </si>
  <si>
    <t>Annual account</t>
  </si>
  <si>
    <t>TOTAL</t>
  </si>
  <si>
    <t>Membership fees associate members (1): 5,000 EUR</t>
  </si>
  <si>
    <t>Conference in Vienna 27 Sept</t>
  </si>
  <si>
    <t>Catering - VIPA Board meeting - February 2018</t>
  </si>
  <si>
    <t>Reserve (funds not used in previous years)</t>
  </si>
  <si>
    <t>Budget - VIPA Conference 2018 - Vienna</t>
  </si>
  <si>
    <t>Items</t>
  </si>
  <si>
    <t xml:space="preserve">Price </t>
  </si>
  <si>
    <t>Speaker fees BPIE</t>
  </si>
  <si>
    <t>Event visuals (logo, rotating banner)</t>
  </si>
  <si>
    <t>Conference call January</t>
  </si>
  <si>
    <t>-</t>
  </si>
  <si>
    <t>ALIAS</t>
  </si>
  <si>
    <t xml:space="preserve">upgrade website to make it GDPR compliant </t>
  </si>
  <si>
    <t xml:space="preserve">Overview communication costs </t>
  </si>
  <si>
    <t xml:space="preserve">COFFEE &amp; BACON </t>
  </si>
  <si>
    <t>Update flyer with new logos and address</t>
  </si>
  <si>
    <t>Q3</t>
  </si>
  <si>
    <t>Q4</t>
  </si>
  <si>
    <t>Q1</t>
  </si>
  <si>
    <t>Q2</t>
  </si>
  <si>
    <t>Paiting Pixels</t>
  </si>
  <si>
    <t>Company</t>
  </si>
  <si>
    <t>Video (4300£)</t>
  </si>
  <si>
    <t>Out of pocket costs (meetings/conf calls &amp; travel expenses)</t>
  </si>
  <si>
    <t xml:space="preserve">Service </t>
  </si>
  <si>
    <t>Budgeted early-2018</t>
  </si>
  <si>
    <t>Membership fees association members (0): 500 EUR</t>
  </si>
  <si>
    <t>Conference call March</t>
  </si>
  <si>
    <t>Conference call April</t>
  </si>
  <si>
    <t>Lunch with President and USP on Market Report</t>
  </si>
  <si>
    <t>GoToMeeting yearly subscription</t>
  </si>
  <si>
    <t>annual hosting + renewal domain names for 2 years</t>
  </si>
  <si>
    <t>Conference calls/Meetings</t>
  </si>
  <si>
    <t>Prepayment Hotel - General Assembly</t>
  </si>
  <si>
    <t>filing annual report - Delaware incorporation</t>
  </si>
  <si>
    <t>Flight to Vienna - VIPA GA &amp; Conference - R. Ponte Costa</t>
  </si>
  <si>
    <t>Outstanding cost - shipment DHL - VIPA GA Paris</t>
  </si>
  <si>
    <t xml:space="preserve">Speaker flights &amp; accomodation </t>
  </si>
  <si>
    <t>2nd prepayment Hotel - General Assemby</t>
  </si>
  <si>
    <t>Walking Tour Vienna - Social event</t>
  </si>
  <si>
    <t>Hotel costs (meeting room, AV &amp; catering) based on 50 attendees</t>
  </si>
  <si>
    <t>upgrade website - case study statistics</t>
  </si>
  <si>
    <t>Gabriella Kemendi   Flight to Vienna</t>
  </si>
  <si>
    <t>Uber  Social event VIPA Vienna - Raquel Ponte Costa</t>
  </si>
  <si>
    <t>Taxi - Vienna</t>
  </si>
  <si>
    <t>Final Payment Hotel - General Assembly</t>
  </si>
  <si>
    <t xml:space="preserve">Conference Call August </t>
  </si>
  <si>
    <t>Conference Call September</t>
  </si>
  <si>
    <t>travel costs and accomodation of 3 speakers</t>
  </si>
  <si>
    <t>Board Conf call July</t>
  </si>
  <si>
    <t xml:space="preserve">Review RAL GZ 960 document </t>
  </si>
  <si>
    <t>6,098.50</t>
  </si>
  <si>
    <t xml:space="preserve">Meal - VIPA GA &amp; Conference Vienna  </t>
  </si>
  <si>
    <t xml:space="preserve">Chocolates for speakers - VIPA GA &amp; Conference Vienna </t>
  </si>
  <si>
    <t>Dinner with members - VIPA GA &amp; Conference Vienna</t>
  </si>
  <si>
    <t>Meal with Gabi - VIPA GA &amp; Conference Vienna</t>
  </si>
  <si>
    <t>badge order - VIPA GA &amp; Conference Vienna</t>
  </si>
  <si>
    <t>VIPA GA: Additional luggage for flight - GK</t>
  </si>
  <si>
    <t>Extra luggage - VIPA GA &amp; Conference Vienna - RPC</t>
  </si>
  <si>
    <t>Taxi airport-hotel VIPA GA &amp; Conference Vienna  - RPC</t>
  </si>
  <si>
    <t>Train from Prague to Vienna - GK</t>
  </si>
  <si>
    <t>VIPA GA: Taxi from station to Hotel in Vienna - GK</t>
  </si>
  <si>
    <t>VIPA GA: Taxi from  Prague hotel to Prague station - GK</t>
  </si>
  <si>
    <t>VIPA GA: Taxi from hotel to train station for way back - GK</t>
  </si>
  <si>
    <t>VIPA GA: train ticket  from train station to airport - GK</t>
  </si>
  <si>
    <t>VIPA GA: Train ticket Zaventem airport to Brussels centre - GK</t>
  </si>
  <si>
    <t>VIPA copies cost - Nov 2017 - Oct 2018</t>
  </si>
  <si>
    <t>Overview conference cost</t>
  </si>
  <si>
    <t>VIPA GA accomodation RPC &amp; GK</t>
  </si>
  <si>
    <t>VIPA GA : extra luggage roll up banner</t>
  </si>
  <si>
    <t>VIPA GA: parking airport Brussels</t>
  </si>
  <si>
    <t>4.500 EUR for meetings in Vienna - overview out-of-pocket</t>
  </si>
  <si>
    <t>VIPA - Vacuum Insulation Panel - Statutory Representation 2018</t>
  </si>
  <si>
    <t>Dinner - General Assembly in Vienna</t>
  </si>
  <si>
    <t xml:space="preserve">Three new academia members: Brno Uni, ISE &amp; Brunel </t>
  </si>
  <si>
    <t>VIPA GA -   Restaurant Ofenloch - Services cost</t>
  </si>
  <si>
    <t>VIPA Statutory representation 2019</t>
  </si>
  <si>
    <t xml:space="preserve">*Difference of 13 Eur due to conversion from USD to € for Kellen accounting fees </t>
  </si>
  <si>
    <t xml:space="preserve">End result </t>
  </si>
  <si>
    <t>VIPA International Annual Accounts 2018 (EUR)</t>
  </si>
  <si>
    <t>Year end finals</t>
  </si>
  <si>
    <t>*Penalty applied to 1500€ for late delivery of study. Credit note issued for fee invoice and new invoice issued combining fee - study for 6500€. Invoice still unpaid</t>
  </si>
  <si>
    <t>missing payment from AIMT, Hongda and Qingdao Creek (Credit note issued for fee invoice and new invoice issued combining fee - study for 6500€. Invoice still unpaid)</t>
  </si>
  <si>
    <t>VIPA International Budget 2019 (EUR)</t>
  </si>
  <si>
    <t>Membership fees full members (12): 10,000 EUR</t>
  </si>
  <si>
    <t>Membership fees academia (6): 500 EUR</t>
  </si>
  <si>
    <t xml:space="preserve">*including 2000€ for accounting KE Atlanta </t>
  </si>
  <si>
    <t>Communications (website support, design, video, etc)</t>
  </si>
  <si>
    <t>IVIS 2019 Sponsorship</t>
  </si>
  <si>
    <t>Avery Dennison Hanita Study</t>
  </si>
  <si>
    <t>15% of total amount (12,500€)</t>
  </si>
  <si>
    <t xml:space="preserve">Expected end result </t>
  </si>
  <si>
    <t>* to be reduced due to exclusion of Qingdao Creek Kerui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</si>
</sst>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\ &quot;€&quot;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u/>
      <sz val="11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i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7">
    <xf numFmtId="0" fontId="0" fillId="0" borderId="0" xfId="0"/>
    <xf numFmtId="3" fontId="2" fillId="2" borderId="4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3" fillId="0" borderId="0" xfId="0" applyFont="1"/>
    <xf numFmtId="3" fontId="3" fillId="0" borderId="0" xfId="0" applyNumberFormat="1" applyFont="1"/>
    <xf numFmtId="0" fontId="6" fillId="0" borderId="0" xfId="2" applyFont="1"/>
    <xf numFmtId="0" fontId="2" fillId="0" borderId="0" xfId="0" applyFont="1" applyBorder="1" applyAlignment="1">
      <alignment horizontal="center"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1" applyNumberFormat="1" applyFont="1" applyBorder="1" applyAlignment="1">
      <alignment horizontal="right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3" fontId="3" fillId="0" borderId="0" xfId="0" applyNumberFormat="1" applyFont="1" applyBorder="1" applyAlignment="1">
      <alignment vertical="top"/>
    </xf>
    <xf numFmtId="164" fontId="2" fillId="2" borderId="3" xfId="1" applyNumberFormat="1" applyFont="1" applyFill="1" applyBorder="1" applyAlignment="1">
      <alignment horizontal="right" vertical="top"/>
    </xf>
    <xf numFmtId="0" fontId="2" fillId="0" borderId="6" xfId="0" applyFont="1" applyBorder="1" applyAlignment="1">
      <alignment vertical="top"/>
    </xf>
    <xf numFmtId="3" fontId="3" fillId="0" borderId="6" xfId="0" applyNumberFormat="1" applyFont="1" applyBorder="1" applyAlignment="1">
      <alignment horizontal="right" vertical="top"/>
    </xf>
    <xf numFmtId="164" fontId="3" fillId="0" borderId="6" xfId="1" applyNumberFormat="1" applyFont="1" applyBorder="1" applyAlignment="1">
      <alignment horizontal="right" vertical="top"/>
    </xf>
    <xf numFmtId="43" fontId="3" fillId="0" borderId="6" xfId="1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0" fillId="0" borderId="7" xfId="0" applyBorder="1"/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2" xfId="0" quotePrefix="1" applyBorder="1"/>
    <xf numFmtId="4" fontId="0" fillId="0" borderId="0" xfId="0" applyNumberFormat="1"/>
    <xf numFmtId="0" fontId="0" fillId="0" borderId="11" xfId="0" applyBorder="1"/>
    <xf numFmtId="0" fontId="0" fillId="0" borderId="16" xfId="0" applyBorder="1"/>
    <xf numFmtId="0" fontId="7" fillId="0" borderId="17" xfId="0" applyFont="1" applyBorder="1"/>
    <xf numFmtId="4" fontId="7" fillId="0" borderId="17" xfId="0" applyNumberFormat="1" applyFont="1" applyBorder="1"/>
    <xf numFmtId="0" fontId="0" fillId="0" borderId="18" xfId="0" applyBorder="1"/>
    <xf numFmtId="0" fontId="4" fillId="0" borderId="0" xfId="2"/>
    <xf numFmtId="3" fontId="2" fillId="2" borderId="5" xfId="0" applyNumberFormat="1" applyFont="1" applyFill="1" applyBorder="1" applyAlignment="1">
      <alignment horizontal="right" vertical="top"/>
    </xf>
    <xf numFmtId="0" fontId="5" fillId="5" borderId="21" xfId="0" applyFont="1" applyFill="1" applyBorder="1" applyAlignment="1">
      <alignment horizontal="center"/>
    </xf>
    <xf numFmtId="165" fontId="5" fillId="5" borderId="21" xfId="0" applyNumberFormat="1" applyFont="1" applyFill="1" applyBorder="1" applyAlignment="1">
      <alignment horizontal="center"/>
    </xf>
    <xf numFmtId="0" fontId="9" fillId="0" borderId="21" xfId="0" applyFont="1" applyBorder="1"/>
    <xf numFmtId="165" fontId="9" fillId="0" borderId="21" xfId="0" applyNumberFormat="1" applyFont="1" applyBorder="1"/>
    <xf numFmtId="165" fontId="9" fillId="0" borderId="21" xfId="0" applyNumberFormat="1" applyFont="1" applyBorder="1" applyAlignment="1">
      <alignment horizontal="right"/>
    </xf>
    <xf numFmtId="0" fontId="10" fillId="6" borderId="19" xfId="0" applyFont="1" applyFill="1" applyBorder="1"/>
    <xf numFmtId="165" fontId="10" fillId="6" borderId="20" xfId="0" applyNumberFormat="1" applyFont="1" applyFill="1" applyBorder="1"/>
    <xf numFmtId="165" fontId="0" fillId="0" borderId="0" xfId="0" applyNumberFormat="1"/>
    <xf numFmtId="164" fontId="3" fillId="0" borderId="2" xfId="1" applyNumberFormat="1" applyFont="1" applyBorder="1" applyAlignment="1">
      <alignment horizontal="right" vertical="top"/>
    </xf>
    <xf numFmtId="3" fontId="3" fillId="0" borderId="2" xfId="0" applyNumberFormat="1" applyFont="1" applyBorder="1" applyAlignment="1">
      <alignment horizontal="right" vertical="top"/>
    </xf>
    <xf numFmtId="43" fontId="3" fillId="0" borderId="2" xfId="1" applyFont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3" fontId="3" fillId="0" borderId="2" xfId="0" applyNumberFormat="1" applyFont="1" applyBorder="1" applyAlignment="1">
      <alignment vertical="top"/>
    </xf>
    <xf numFmtId="3" fontId="2" fillId="2" borderId="1" xfId="0" applyNumberFormat="1" applyFont="1" applyFill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7" fillId="0" borderId="1" xfId="0" applyFont="1" applyBorder="1"/>
    <xf numFmtId="0" fontId="7" fillId="0" borderId="3" xfId="0" applyFont="1" applyBorder="1"/>
    <xf numFmtId="0" fontId="7" fillId="0" borderId="4" xfId="0" applyFont="1" applyBorder="1"/>
    <xf numFmtId="164" fontId="2" fillId="2" borderId="22" xfId="1" applyNumberFormat="1" applyFont="1" applyFill="1" applyBorder="1" applyAlignment="1">
      <alignment horizontal="right" vertical="top"/>
    </xf>
    <xf numFmtId="3" fontId="2" fillId="4" borderId="20" xfId="0" applyNumberFormat="1" applyFont="1" applyFill="1" applyBorder="1"/>
    <xf numFmtId="3" fontId="2" fillId="2" borderId="23" xfId="0" applyNumberFormat="1" applyFont="1" applyFill="1" applyBorder="1" applyAlignment="1">
      <alignment horizontal="right" vertical="top"/>
    </xf>
    <xf numFmtId="3" fontId="2" fillId="2" borderId="20" xfId="0" applyNumberFormat="1" applyFont="1" applyFill="1" applyBorder="1" applyAlignment="1">
      <alignment horizontal="right" vertical="top"/>
    </xf>
    <xf numFmtId="0" fontId="2" fillId="0" borderId="24" xfId="0" applyFont="1" applyBorder="1" applyAlignment="1">
      <alignment vertical="top"/>
    </xf>
    <xf numFmtId="164" fontId="3" fillId="0" borderId="24" xfId="1" applyNumberFormat="1" applyFont="1" applyBorder="1" applyAlignment="1">
      <alignment horizontal="right" vertical="top"/>
    </xf>
    <xf numFmtId="3" fontId="3" fillId="0" borderId="24" xfId="0" applyNumberFormat="1" applyFont="1" applyBorder="1" applyAlignment="1">
      <alignment horizontal="right" vertical="top"/>
    </xf>
    <xf numFmtId="43" fontId="3" fillId="0" borderId="24" xfId="1" applyFont="1" applyBorder="1" applyAlignment="1">
      <alignment horizontal="right" vertical="top"/>
    </xf>
    <xf numFmtId="164" fontId="2" fillId="2" borderId="25" xfId="1" applyNumberFormat="1" applyFont="1" applyFill="1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0" fontId="2" fillId="0" borderId="26" xfId="0" applyFont="1" applyBorder="1" applyAlignment="1">
      <alignment vertical="top"/>
    </xf>
    <xf numFmtId="164" fontId="2" fillId="2" borderId="27" xfId="1" applyNumberFormat="1" applyFont="1" applyFill="1" applyBorder="1" applyAlignment="1">
      <alignment horizontal="right" vertical="top"/>
    </xf>
    <xf numFmtId="0" fontId="3" fillId="0" borderId="24" xfId="0" applyFont="1" applyBorder="1"/>
    <xf numFmtId="0" fontId="3" fillId="0" borderId="6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2" fillId="2" borderId="5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3" borderId="5" xfId="0" applyFont="1" applyFill="1" applyBorder="1"/>
    <xf numFmtId="0" fontId="2" fillId="4" borderId="5" xfId="0" applyFont="1" applyFill="1" applyBorder="1"/>
    <xf numFmtId="3" fontId="2" fillId="3" borderId="19" xfId="0" applyNumberFormat="1" applyFont="1" applyFill="1" applyBorder="1" applyAlignment="1">
      <alignment horizontal="right" vertical="top"/>
    </xf>
    <xf numFmtId="3" fontId="2" fillId="4" borderId="19" xfId="0" applyNumberFormat="1" applyFont="1" applyFill="1" applyBorder="1"/>
    <xf numFmtId="3" fontId="3" fillId="0" borderId="1" xfId="0" applyNumberFormat="1" applyFont="1" applyFill="1" applyBorder="1" applyAlignment="1">
      <alignment horizontal="right" vertical="top"/>
    </xf>
    <xf numFmtId="3" fontId="3" fillId="0" borderId="3" xfId="0" applyNumberFormat="1" applyFont="1" applyFill="1" applyBorder="1" applyAlignment="1">
      <alignment horizontal="right" vertical="top"/>
    </xf>
    <xf numFmtId="0" fontId="3" fillId="0" borderId="1" xfId="0" applyFont="1" applyBorder="1"/>
    <xf numFmtId="0" fontId="3" fillId="0" borderId="3" xfId="0" applyFont="1" applyBorder="1"/>
    <xf numFmtId="0" fontId="3" fillId="0" borderId="4" xfId="0" applyFont="1" applyBorder="1"/>
    <xf numFmtId="3" fontId="3" fillId="0" borderId="4" xfId="0" applyNumberFormat="1" applyFont="1" applyFill="1" applyBorder="1" applyAlignment="1">
      <alignment horizontal="right" vertical="top"/>
    </xf>
    <xf numFmtId="3" fontId="2" fillId="4" borderId="23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distributed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66" fontId="3" fillId="0" borderId="6" xfId="1" applyNumberFormat="1" applyFont="1" applyBorder="1" applyAlignment="1">
      <alignment horizontal="right" vertical="top"/>
    </xf>
    <xf numFmtId="164" fontId="3" fillId="0" borderId="0" xfId="0" applyNumberFormat="1" applyFont="1"/>
    <xf numFmtId="0" fontId="0" fillId="0" borderId="13" xfId="0" applyFill="1" applyBorder="1"/>
    <xf numFmtId="0" fontId="0" fillId="0" borderId="12" xfId="0" applyFill="1" applyBorder="1"/>
    <xf numFmtId="0" fontId="0" fillId="0" borderId="0" xfId="0" applyFill="1"/>
    <xf numFmtId="4" fontId="0" fillId="0" borderId="0" xfId="0" applyNumberFormat="1" applyFill="1"/>
    <xf numFmtId="43" fontId="3" fillId="0" borderId="0" xfId="0" applyNumberFormat="1" applyFont="1"/>
    <xf numFmtId="0" fontId="0" fillId="0" borderId="17" xfId="0" quotePrefix="1" applyBorder="1"/>
    <xf numFmtId="0" fontId="0" fillId="0" borderId="0" xfId="0" applyBorder="1"/>
    <xf numFmtId="2" fontId="8" fillId="0" borderId="11" xfId="0" applyNumberFormat="1" applyFont="1" applyBorder="1"/>
    <xf numFmtId="2" fontId="8" fillId="0" borderId="11" xfId="0" applyNumberFormat="1" applyFont="1" applyFill="1" applyBorder="1"/>
    <xf numFmtId="2" fontId="8" fillId="0" borderId="14" xfId="0" applyNumberFormat="1" applyFont="1" applyBorder="1"/>
    <xf numFmtId="2" fontId="8" fillId="0" borderId="11" xfId="1" applyNumberFormat="1" applyFont="1" applyFill="1" applyBorder="1"/>
    <xf numFmtId="2" fontId="8" fillId="0" borderId="11" xfId="0" applyNumberFormat="1" applyFont="1" applyBorder="1" applyAlignment="1">
      <alignment horizontal="right"/>
    </xf>
    <xf numFmtId="2" fontId="0" fillId="0" borderId="14" xfId="0" applyNumberFormat="1" applyBorder="1"/>
    <xf numFmtId="2" fontId="8" fillId="0" borderId="17" xfId="0" applyNumberFormat="1" applyFont="1" applyBorder="1"/>
    <xf numFmtId="164" fontId="3" fillId="0" borderId="6" xfId="1" applyNumberFormat="1" applyFont="1" applyBorder="1" applyAlignment="1">
      <alignment vertical="top"/>
    </xf>
    <xf numFmtId="164" fontId="3" fillId="0" borderId="0" xfId="1" applyNumberFormat="1" applyFont="1" applyBorder="1" applyAlignment="1">
      <alignment vertical="top"/>
    </xf>
    <xf numFmtId="164" fontId="3" fillId="0" borderId="0" xfId="0" applyNumberFormat="1" applyFont="1" applyBorder="1"/>
    <xf numFmtId="0" fontId="3" fillId="0" borderId="0" xfId="0" applyFont="1" applyBorder="1"/>
    <xf numFmtId="3" fontId="2" fillId="3" borderId="29" xfId="0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Font="1"/>
    <xf numFmtId="0" fontId="2" fillId="0" borderId="24" xfId="0" applyFont="1" applyBorder="1" applyAlignment="1">
      <alignment horizontal="center" vertical="top"/>
    </xf>
    <xf numFmtId="164" fontId="2" fillId="2" borderId="4" xfId="1" applyNumberFormat="1" applyFont="1" applyFill="1" applyBorder="1" applyAlignment="1">
      <alignment horizontal="distributed" vertical="center"/>
    </xf>
    <xf numFmtId="164" fontId="2" fillId="0" borderId="24" xfId="1" applyNumberFormat="1" applyFont="1" applyBorder="1" applyAlignment="1">
      <alignment vertical="top"/>
    </xf>
    <xf numFmtId="164" fontId="2" fillId="2" borderId="4" xfId="1" applyNumberFormat="1" applyFont="1" applyFill="1" applyBorder="1" applyAlignment="1">
      <alignment horizontal="right" vertical="top"/>
    </xf>
    <xf numFmtId="164" fontId="3" fillId="0" borderId="24" xfId="1" applyNumberFormat="1" applyFont="1" applyBorder="1" applyAlignment="1">
      <alignment vertical="top"/>
    </xf>
    <xf numFmtId="164" fontId="3" fillId="0" borderId="24" xfId="1" applyNumberFormat="1" applyFont="1" applyFill="1" applyBorder="1" applyAlignment="1">
      <alignment horizontal="right" vertical="top"/>
    </xf>
    <xf numFmtId="164" fontId="3" fillId="0" borderId="24" xfId="1" applyNumberFormat="1" applyFont="1" applyFill="1" applyBorder="1" applyAlignment="1">
      <alignment vertical="top"/>
    </xf>
    <xf numFmtId="164" fontId="3" fillId="0" borderId="24" xfId="1" applyNumberFormat="1" applyFont="1" applyFill="1" applyBorder="1"/>
    <xf numFmtId="164" fontId="3" fillId="0" borderId="5" xfId="1" applyNumberFormat="1" applyFont="1" applyFill="1" applyBorder="1" applyAlignment="1">
      <alignment horizontal="right" vertical="top"/>
    </xf>
    <xf numFmtId="0" fontId="3" fillId="0" borderId="6" xfId="0" applyFont="1" applyBorder="1"/>
    <xf numFmtId="164" fontId="3" fillId="0" borderId="5" xfId="1" applyNumberFormat="1" applyFont="1" applyBorder="1"/>
    <xf numFmtId="164" fontId="2" fillId="3" borderId="5" xfId="1" applyNumberFormat="1" applyFont="1" applyFill="1" applyBorder="1" applyAlignment="1">
      <alignment horizontal="right" vertical="top"/>
    </xf>
    <xf numFmtId="164" fontId="2" fillId="4" borderId="5" xfId="1" applyNumberFormat="1" applyFont="1" applyFill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10" zoomScale="80" zoomScaleNormal="80" workbookViewId="0">
      <selection activeCell="A23" sqref="A23"/>
    </sheetView>
  </sheetViews>
  <sheetFormatPr defaultColWidth="9.08984375" defaultRowHeight="14" x14ac:dyDescent="0.3"/>
  <cols>
    <col min="1" max="1" width="54.90625" style="3" customWidth="1"/>
    <col min="2" max="2" width="11.1796875" style="3" customWidth="1"/>
    <col min="3" max="3" width="12.08984375" style="3" customWidth="1"/>
    <col min="4" max="4" width="12.1796875" style="3" customWidth="1"/>
    <col min="5" max="5" width="10.08984375" style="3" customWidth="1"/>
    <col min="6" max="6" width="11.08984375" style="3" customWidth="1"/>
    <col min="7" max="7" width="17.1796875" style="3" customWidth="1"/>
    <col min="8" max="8" width="51.6328125" style="3" customWidth="1"/>
    <col min="9" max="9" width="9.08984375" style="3"/>
    <col min="10" max="10" width="10.36328125" style="3" bestFit="1" customWidth="1"/>
    <col min="11" max="16384" width="9.08984375" style="3"/>
  </cols>
  <sheetData>
    <row r="1" spans="1:10" ht="25.5" customHeight="1" thickBot="1" x14ac:dyDescent="0.35">
      <c r="A1" s="113" t="s">
        <v>104</v>
      </c>
      <c r="B1" s="114"/>
      <c r="C1" s="114"/>
      <c r="D1" s="114"/>
      <c r="E1" s="114"/>
      <c r="F1" s="114"/>
      <c r="G1" s="115"/>
    </row>
    <row r="2" spans="1:10" ht="14.5" thickBot="1" x14ac:dyDescent="0.35">
      <c r="A2" s="111"/>
      <c r="B2" s="112"/>
      <c r="C2" s="6"/>
      <c r="D2" s="6"/>
      <c r="E2" s="6"/>
      <c r="F2" s="6"/>
      <c r="G2" s="6"/>
    </row>
    <row r="3" spans="1:10" ht="31" customHeight="1" thickBot="1" x14ac:dyDescent="0.35">
      <c r="A3" s="85" t="s">
        <v>11</v>
      </c>
      <c r="B3" s="86" t="s">
        <v>50</v>
      </c>
      <c r="C3" s="87" t="s">
        <v>43</v>
      </c>
      <c r="D3" s="87" t="s">
        <v>44</v>
      </c>
      <c r="E3" s="88" t="s">
        <v>41</v>
      </c>
      <c r="F3" s="89" t="s">
        <v>42</v>
      </c>
      <c r="G3" s="88" t="s">
        <v>105</v>
      </c>
    </row>
    <row r="4" spans="1:10" x14ac:dyDescent="0.3">
      <c r="A4" s="13" t="s">
        <v>10</v>
      </c>
      <c r="B4" s="51"/>
      <c r="C4" s="2"/>
      <c r="D4" s="13"/>
      <c r="E4" s="59"/>
      <c r="F4" s="65"/>
      <c r="G4" s="65"/>
    </row>
    <row r="5" spans="1:10" x14ac:dyDescent="0.3">
      <c r="A5" s="68" t="s">
        <v>16</v>
      </c>
      <c r="B5" s="7">
        <v>150000</v>
      </c>
      <c r="C5" s="44">
        <v>20000</v>
      </c>
      <c r="D5" s="15">
        <v>60000</v>
      </c>
      <c r="E5" s="60">
        <v>40000</v>
      </c>
      <c r="F5" s="15"/>
      <c r="G5" s="15">
        <v>120000</v>
      </c>
      <c r="H5" s="3" t="s">
        <v>107</v>
      </c>
    </row>
    <row r="6" spans="1:10" x14ac:dyDescent="0.3">
      <c r="A6" s="68" t="s">
        <v>25</v>
      </c>
      <c r="B6" s="8">
        <v>5000</v>
      </c>
      <c r="C6" s="44">
        <v>0</v>
      </c>
      <c r="D6" s="15">
        <v>0</v>
      </c>
      <c r="E6" s="60">
        <v>5000</v>
      </c>
      <c r="F6" s="15"/>
      <c r="G6" s="15">
        <v>5000</v>
      </c>
      <c r="J6" s="96"/>
    </row>
    <row r="7" spans="1:10" x14ac:dyDescent="0.3">
      <c r="A7" s="68" t="s">
        <v>15</v>
      </c>
      <c r="B7" s="7">
        <v>1000</v>
      </c>
      <c r="C7" s="46">
        <v>0</v>
      </c>
      <c r="D7" s="15">
        <v>500</v>
      </c>
      <c r="E7" s="15">
        <v>750</v>
      </c>
      <c r="F7" s="15">
        <v>333</v>
      </c>
      <c r="G7" s="14">
        <f>SUM(C7:F7)</f>
        <v>1583</v>
      </c>
      <c r="H7" s="3" t="s">
        <v>99</v>
      </c>
    </row>
    <row r="8" spans="1:10" x14ac:dyDescent="0.3">
      <c r="A8" s="68" t="s">
        <v>51</v>
      </c>
      <c r="B8" s="9">
        <v>0</v>
      </c>
      <c r="C8" s="46">
        <v>0</v>
      </c>
      <c r="D8" s="16">
        <v>0</v>
      </c>
      <c r="E8" s="62">
        <v>0</v>
      </c>
      <c r="F8" s="16">
        <v>0</v>
      </c>
      <c r="G8" s="16">
        <v>0</v>
      </c>
      <c r="H8" s="96"/>
    </row>
    <row r="9" spans="1:10" ht="14.5" thickBot="1" x14ac:dyDescent="0.35">
      <c r="A9" s="69"/>
      <c r="B9" s="7"/>
      <c r="C9" s="45"/>
      <c r="D9" s="14"/>
      <c r="E9" s="61"/>
      <c r="F9" s="14"/>
      <c r="G9" s="14"/>
      <c r="I9" s="4"/>
    </row>
    <row r="10" spans="1:10" ht="14.5" thickBot="1" x14ac:dyDescent="0.35">
      <c r="A10" s="70" t="s">
        <v>9</v>
      </c>
      <c r="B10" s="12">
        <f>SUM(B5:B9)</f>
        <v>156000</v>
      </c>
      <c r="C10" s="47">
        <f>SUM(C4:C9)</f>
        <v>20000</v>
      </c>
      <c r="D10" s="55">
        <f>SUM(D4:D9)</f>
        <v>60500</v>
      </c>
      <c r="E10" s="63">
        <f>SUM(E4:E9)</f>
        <v>45750</v>
      </c>
      <c r="F10" s="66">
        <f>SUM(F5:F9)</f>
        <v>333</v>
      </c>
      <c r="G10" s="66">
        <f>SUM(G5:G9)</f>
        <v>126583</v>
      </c>
    </row>
    <row r="11" spans="1:10" x14ac:dyDescent="0.3">
      <c r="A11" s="13" t="s">
        <v>8</v>
      </c>
      <c r="B11" s="10"/>
      <c r="C11" s="48"/>
      <c r="D11" s="17"/>
      <c r="E11" s="64"/>
      <c r="F11" s="17"/>
      <c r="G11" s="17"/>
    </row>
    <row r="12" spans="1:10" x14ac:dyDescent="0.3">
      <c r="A12" s="68" t="s">
        <v>7</v>
      </c>
      <c r="B12" s="8">
        <v>76995</v>
      </c>
      <c r="C12" s="44">
        <v>19248.75</v>
      </c>
      <c r="D12" s="44">
        <v>19248.75</v>
      </c>
      <c r="E12" s="15">
        <v>19249</v>
      </c>
      <c r="F12" s="90">
        <v>19249</v>
      </c>
      <c r="G12" s="15">
        <v>76981.600000000006</v>
      </c>
      <c r="H12" s="3" t="s">
        <v>102</v>
      </c>
    </row>
    <row r="13" spans="1:10" x14ac:dyDescent="0.3">
      <c r="A13" s="68" t="s">
        <v>14</v>
      </c>
      <c r="B13" s="8">
        <v>10000</v>
      </c>
      <c r="C13" s="44">
        <v>5000</v>
      </c>
      <c r="D13" s="15"/>
      <c r="E13" s="60">
        <v>0</v>
      </c>
      <c r="F13" s="15">
        <v>0</v>
      </c>
      <c r="G13" s="15">
        <v>5000</v>
      </c>
      <c r="H13" s="3" t="s">
        <v>106</v>
      </c>
    </row>
    <row r="14" spans="1:10" x14ac:dyDescent="0.3">
      <c r="A14" s="68" t="s">
        <v>18</v>
      </c>
      <c r="B14" s="8">
        <v>33000</v>
      </c>
      <c r="C14" s="44">
        <v>0</v>
      </c>
      <c r="D14" s="15">
        <v>3300</v>
      </c>
      <c r="E14" s="60">
        <v>0</v>
      </c>
      <c r="F14" s="15">
        <v>0</v>
      </c>
      <c r="G14" s="15">
        <v>3300</v>
      </c>
    </row>
    <row r="15" spans="1:10" x14ac:dyDescent="0.3">
      <c r="A15" s="68" t="s">
        <v>13</v>
      </c>
      <c r="B15" s="7">
        <v>18516</v>
      </c>
      <c r="C15" s="45">
        <v>18516</v>
      </c>
      <c r="D15" s="15">
        <v>0</v>
      </c>
      <c r="E15" s="15">
        <v>0</v>
      </c>
      <c r="F15" s="15">
        <v>0</v>
      </c>
      <c r="G15" s="15">
        <v>18516</v>
      </c>
      <c r="H15" s="3" t="s">
        <v>17</v>
      </c>
    </row>
    <row r="16" spans="1:10" x14ac:dyDescent="0.3">
      <c r="A16" s="68" t="s">
        <v>75</v>
      </c>
      <c r="B16" s="7">
        <v>0</v>
      </c>
      <c r="C16" s="45"/>
      <c r="D16" s="15"/>
      <c r="E16" s="60"/>
      <c r="F16" s="16" t="s">
        <v>76</v>
      </c>
      <c r="G16" s="15">
        <v>6098.5</v>
      </c>
    </row>
    <row r="17" spans="1:9" x14ac:dyDescent="0.3">
      <c r="A17" s="68" t="s">
        <v>26</v>
      </c>
      <c r="B17" s="7">
        <v>10000</v>
      </c>
      <c r="C17" s="44">
        <v>0</v>
      </c>
      <c r="D17" s="15">
        <v>0</v>
      </c>
      <c r="E17" s="60">
        <v>4666</v>
      </c>
      <c r="F17" s="15">
        <f>G17-E17</f>
        <v>7784</v>
      </c>
      <c r="G17" s="15">
        <f>'Vienna Event Budget'!B9</f>
        <v>12450</v>
      </c>
      <c r="H17" s="5" t="s">
        <v>92</v>
      </c>
    </row>
    <row r="18" spans="1:9" x14ac:dyDescent="0.3">
      <c r="A18" s="68" t="s">
        <v>48</v>
      </c>
      <c r="B18" s="7">
        <v>13000</v>
      </c>
      <c r="C18" s="44">
        <v>0</v>
      </c>
      <c r="D18" s="15">
        <v>406</v>
      </c>
      <c r="E18" s="60">
        <v>3578</v>
      </c>
      <c r="F18" s="15">
        <f>G18-E18-D18</f>
        <v>4129.829999999999</v>
      </c>
      <c r="G18" s="15">
        <f>'overview OPE'!B53</f>
        <v>8113.829999999999</v>
      </c>
      <c r="H18" s="5" t="s">
        <v>96</v>
      </c>
      <c r="I18" s="5"/>
    </row>
    <row r="19" spans="1:9" ht="15" customHeight="1" x14ac:dyDescent="0.3">
      <c r="A19" s="71" t="s">
        <v>6</v>
      </c>
      <c r="B19" s="11">
        <v>1000</v>
      </c>
      <c r="C19" s="44" t="s">
        <v>35</v>
      </c>
      <c r="D19" s="15">
        <v>500</v>
      </c>
      <c r="E19" s="60">
        <v>4861</v>
      </c>
      <c r="F19" s="15">
        <v>622</v>
      </c>
      <c r="G19" s="15">
        <f>'Overview COM costs'!D9</f>
        <v>5713</v>
      </c>
      <c r="H19" s="5" t="s">
        <v>38</v>
      </c>
    </row>
    <row r="20" spans="1:9" x14ac:dyDescent="0.3">
      <c r="A20" s="71" t="s">
        <v>5</v>
      </c>
      <c r="B20" s="11">
        <v>400</v>
      </c>
      <c r="C20" s="49">
        <v>400</v>
      </c>
      <c r="D20" s="15">
        <v>0</v>
      </c>
      <c r="E20" s="15">
        <v>187.84</v>
      </c>
      <c r="F20" s="15">
        <v>0</v>
      </c>
      <c r="G20" s="106">
        <v>588</v>
      </c>
      <c r="H20" s="3" t="s">
        <v>56</v>
      </c>
    </row>
    <row r="21" spans="1:9" x14ac:dyDescent="0.3">
      <c r="A21" s="68" t="s">
        <v>4</v>
      </c>
      <c r="B21" s="7">
        <v>200</v>
      </c>
      <c r="C21" s="44">
        <v>0</v>
      </c>
      <c r="D21" s="15">
        <v>0</v>
      </c>
      <c r="E21" s="60">
        <v>7.5</v>
      </c>
      <c r="F21" s="15">
        <v>117.19</v>
      </c>
      <c r="G21" s="15">
        <v>125</v>
      </c>
    </row>
    <row r="22" spans="1:9" x14ac:dyDescent="0.3">
      <c r="A22" s="68" t="s">
        <v>3</v>
      </c>
      <c r="B22" s="7">
        <v>525</v>
      </c>
      <c r="C22" s="44"/>
      <c r="D22" s="15">
        <v>525</v>
      </c>
      <c r="E22" s="60">
        <v>0</v>
      </c>
      <c r="F22" s="15">
        <v>0</v>
      </c>
      <c r="G22" s="15">
        <v>525</v>
      </c>
    </row>
    <row r="23" spans="1:9" ht="14.5" thickBot="1" x14ac:dyDescent="0.35">
      <c r="A23" s="68" t="s">
        <v>2</v>
      </c>
      <c r="B23" s="11">
        <v>5000</v>
      </c>
      <c r="C23" s="44">
        <v>0</v>
      </c>
      <c r="D23" s="15">
        <v>0</v>
      </c>
      <c r="E23" s="60">
        <v>200</v>
      </c>
      <c r="F23" s="15">
        <v>0</v>
      </c>
      <c r="G23" s="15">
        <v>200</v>
      </c>
    </row>
    <row r="24" spans="1:9" ht="14.5" thickBot="1" x14ac:dyDescent="0.35">
      <c r="A24" s="72" t="s">
        <v>1</v>
      </c>
      <c r="B24" s="1">
        <f t="shared" ref="B24:F24" si="0">SUM(B12:B23)</f>
        <v>168636</v>
      </c>
      <c r="C24" s="50">
        <f t="shared" si="0"/>
        <v>43164.75</v>
      </c>
      <c r="D24" s="35">
        <f t="shared" si="0"/>
        <v>23979.75</v>
      </c>
      <c r="E24" s="35">
        <f t="shared" si="0"/>
        <v>32749.34</v>
      </c>
      <c r="F24" s="35">
        <f t="shared" si="0"/>
        <v>31902.019999999997</v>
      </c>
      <c r="G24" s="35">
        <f>SUM(G12:G23)</f>
        <v>137610.93</v>
      </c>
    </row>
    <row r="25" spans="1:9" ht="14.5" thickBot="1" x14ac:dyDescent="0.35">
      <c r="A25" s="73"/>
      <c r="B25" s="78"/>
      <c r="C25" s="79"/>
      <c r="D25" s="79"/>
      <c r="E25" s="79"/>
      <c r="F25" s="79"/>
      <c r="G25" s="83"/>
    </row>
    <row r="26" spans="1:9" ht="14.5" thickBot="1" x14ac:dyDescent="0.35">
      <c r="A26" s="72" t="s">
        <v>0</v>
      </c>
      <c r="B26" s="1">
        <f t="shared" ref="B26:G26" si="1">SUM(B10-B24)</f>
        <v>-12636</v>
      </c>
      <c r="C26" s="50">
        <f t="shared" si="1"/>
        <v>-23164.75</v>
      </c>
      <c r="D26" s="57">
        <f t="shared" si="1"/>
        <v>36520.25</v>
      </c>
      <c r="E26" s="57">
        <f t="shared" si="1"/>
        <v>13000.66</v>
      </c>
      <c r="F26" s="57">
        <f t="shared" si="1"/>
        <v>-31569.019999999997</v>
      </c>
      <c r="G26" s="58">
        <f t="shared" si="1"/>
        <v>-11027.929999999993</v>
      </c>
    </row>
    <row r="27" spans="1:9" ht="14.5" thickBot="1" x14ac:dyDescent="0.35">
      <c r="A27" s="67"/>
      <c r="B27" s="80"/>
      <c r="C27" s="81"/>
      <c r="D27" s="81"/>
      <c r="E27" s="81"/>
      <c r="F27" s="81"/>
      <c r="G27" s="82"/>
    </row>
    <row r="28" spans="1:9" ht="14.5" thickBot="1" x14ac:dyDescent="0.35">
      <c r="A28" s="74" t="s">
        <v>28</v>
      </c>
      <c r="B28" s="76">
        <v>27923</v>
      </c>
      <c r="C28" s="76">
        <v>27923</v>
      </c>
      <c r="D28" s="76">
        <v>27923</v>
      </c>
      <c r="E28" s="76">
        <v>27923</v>
      </c>
      <c r="F28" s="76">
        <v>27923</v>
      </c>
      <c r="G28" s="110">
        <v>27923</v>
      </c>
      <c r="I28" s="4"/>
    </row>
    <row r="29" spans="1:9" ht="14.5" thickBot="1" x14ac:dyDescent="0.35">
      <c r="A29" s="67"/>
      <c r="B29" s="80"/>
      <c r="C29" s="81"/>
      <c r="D29" s="81"/>
      <c r="E29" s="81"/>
      <c r="F29" s="81"/>
      <c r="G29" s="82"/>
    </row>
    <row r="30" spans="1:9" ht="14.5" thickBot="1" x14ac:dyDescent="0.35">
      <c r="A30" s="75" t="s">
        <v>103</v>
      </c>
      <c r="B30" s="77">
        <f>SUM(B26+B28)</f>
        <v>15287</v>
      </c>
      <c r="C30" s="84"/>
      <c r="D30" s="84"/>
      <c r="E30" s="56"/>
      <c r="F30" s="56"/>
      <c r="G30" s="56">
        <f>SUM(G28+G26)</f>
        <v>16895.070000000007</v>
      </c>
    </row>
    <row r="34" spans="3:8" x14ac:dyDescent="0.3">
      <c r="C34" s="91"/>
      <c r="D34" s="91"/>
    </row>
    <row r="37" spans="3:8" x14ac:dyDescent="0.3">
      <c r="H37" s="8"/>
    </row>
    <row r="38" spans="3:8" x14ac:dyDescent="0.3">
      <c r="H38" s="8"/>
    </row>
    <row r="39" spans="3:8" x14ac:dyDescent="0.3">
      <c r="H39" s="8"/>
    </row>
    <row r="40" spans="3:8" x14ac:dyDescent="0.3">
      <c r="H40" s="8"/>
    </row>
    <row r="41" spans="3:8" x14ac:dyDescent="0.3">
      <c r="H41" s="8"/>
    </row>
    <row r="42" spans="3:8" x14ac:dyDescent="0.3">
      <c r="H42" s="8"/>
    </row>
    <row r="43" spans="3:8" x14ac:dyDescent="0.3">
      <c r="H43" s="8"/>
    </row>
    <row r="44" spans="3:8" x14ac:dyDescent="0.3">
      <c r="H44" s="8"/>
    </row>
    <row r="45" spans="3:8" x14ac:dyDescent="0.3">
      <c r="H45" s="107"/>
    </row>
    <row r="46" spans="3:8" x14ac:dyDescent="0.3">
      <c r="H46" s="8"/>
    </row>
    <row r="47" spans="3:8" x14ac:dyDescent="0.3">
      <c r="H47" s="8"/>
    </row>
    <row r="48" spans="3:8" x14ac:dyDescent="0.3">
      <c r="H48" s="8"/>
    </row>
    <row r="49" spans="8:8" x14ac:dyDescent="0.3">
      <c r="H49" s="108"/>
    </row>
    <row r="50" spans="8:8" x14ac:dyDescent="0.3">
      <c r="H50" s="109"/>
    </row>
    <row r="51" spans="8:8" x14ac:dyDescent="0.3">
      <c r="H51" s="109"/>
    </row>
    <row r="52" spans="8:8" x14ac:dyDescent="0.3">
      <c r="H52" s="109"/>
    </row>
  </sheetData>
  <mergeCells count="2">
    <mergeCell ref="A2:B2"/>
    <mergeCell ref="A1:G1"/>
  </mergeCells>
  <hyperlinks>
    <hyperlink ref="H17" location="'Vienna Event Budget'!A1" display="See estimated costs here"/>
    <hyperlink ref="H19" location="'Overview COM costs'!A1" display="Overview communication costs "/>
    <hyperlink ref="H18" location="'overview OPE'!A1" display="4.213 EUR for meetings in Vienna - overview out-of-pocket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17" sqref="C17"/>
    </sheetView>
  </sheetViews>
  <sheetFormatPr defaultRowHeight="14.5" x14ac:dyDescent="0.35"/>
  <cols>
    <col min="1" max="1" width="71.81640625" customWidth="1"/>
    <col min="2" max="2" width="14.81640625" style="43" customWidth="1"/>
    <col min="3" max="3" width="71.453125" customWidth="1"/>
  </cols>
  <sheetData>
    <row r="1" spans="1:3" ht="16" thickBot="1" x14ac:dyDescent="0.4">
      <c r="A1" s="116" t="s">
        <v>29</v>
      </c>
      <c r="B1" s="117"/>
    </row>
    <row r="2" spans="1:3" ht="15.5" x14ac:dyDescent="0.35">
      <c r="A2" s="36" t="s">
        <v>30</v>
      </c>
      <c r="B2" s="37" t="s">
        <v>31</v>
      </c>
    </row>
    <row r="3" spans="1:3" ht="15.5" x14ac:dyDescent="0.35">
      <c r="A3" s="38" t="s">
        <v>65</v>
      </c>
      <c r="B3" s="39">
        <v>4800</v>
      </c>
    </row>
    <row r="4" spans="1:3" ht="15.5" x14ac:dyDescent="0.35">
      <c r="A4" s="38" t="s">
        <v>62</v>
      </c>
      <c r="B4" s="39">
        <v>2208</v>
      </c>
      <c r="C4" t="s">
        <v>73</v>
      </c>
    </row>
    <row r="5" spans="1:3" ht="15.5" x14ac:dyDescent="0.35">
      <c r="A5" s="38" t="s">
        <v>32</v>
      </c>
      <c r="B5" s="39">
        <v>950</v>
      </c>
    </row>
    <row r="6" spans="1:3" ht="15.5" x14ac:dyDescent="0.35">
      <c r="A6" s="38" t="s">
        <v>33</v>
      </c>
      <c r="B6" s="39">
        <v>352</v>
      </c>
    </row>
    <row r="7" spans="1:3" ht="15.5" x14ac:dyDescent="0.35">
      <c r="A7" s="38" t="s">
        <v>7</v>
      </c>
      <c r="B7" s="39">
        <v>4140</v>
      </c>
      <c r="C7" s="34"/>
    </row>
    <row r="8" spans="1:3" ht="16" thickBot="1" x14ac:dyDescent="0.4">
      <c r="A8" s="38"/>
      <c r="B8" s="40"/>
    </row>
    <row r="9" spans="1:3" ht="16" thickBot="1" x14ac:dyDescent="0.4">
      <c r="A9" s="41" t="s">
        <v>24</v>
      </c>
      <c r="B9" s="42">
        <f>SUM(B3:B8)</f>
        <v>12450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D13" sqref="D13"/>
    </sheetView>
  </sheetViews>
  <sheetFormatPr defaultRowHeight="14.5" x14ac:dyDescent="0.35"/>
  <cols>
    <col min="2" max="2" width="19.1796875" customWidth="1"/>
    <col min="3" max="3" width="45.6328125" customWidth="1"/>
    <col min="4" max="4" width="11.54296875" customWidth="1"/>
  </cols>
  <sheetData>
    <row r="2" spans="2:4" ht="15" thickBot="1" x14ac:dyDescent="0.4"/>
    <row r="3" spans="2:4" ht="15" thickBot="1" x14ac:dyDescent="0.4">
      <c r="B3" s="52" t="s">
        <v>46</v>
      </c>
      <c r="C3" s="53" t="s">
        <v>49</v>
      </c>
      <c r="D3" s="54" t="s">
        <v>12</v>
      </c>
    </row>
    <row r="4" spans="2:4" x14ac:dyDescent="0.35">
      <c r="B4" t="s">
        <v>36</v>
      </c>
      <c r="C4" t="s">
        <v>37</v>
      </c>
      <c r="D4">
        <v>500</v>
      </c>
    </row>
    <row r="5" spans="2:4" x14ac:dyDescent="0.35">
      <c r="B5" t="s">
        <v>36</v>
      </c>
      <c r="C5" t="s">
        <v>66</v>
      </c>
      <c r="D5">
        <v>250</v>
      </c>
    </row>
    <row r="6" spans="2:4" x14ac:dyDescent="0.35">
      <c r="B6" t="s">
        <v>39</v>
      </c>
      <c r="C6" t="s">
        <v>40</v>
      </c>
      <c r="D6">
        <v>102</v>
      </c>
    </row>
    <row r="7" spans="2:4" x14ac:dyDescent="0.35">
      <c r="B7" t="s">
        <v>45</v>
      </c>
      <c r="C7" t="s">
        <v>47</v>
      </c>
      <c r="D7">
        <v>4861</v>
      </c>
    </row>
    <row r="8" spans="2:4" ht="15" thickBot="1" x14ac:dyDescent="0.4"/>
    <row r="9" spans="2:4" ht="15" thickBot="1" x14ac:dyDescent="0.4">
      <c r="B9" s="52" t="s">
        <v>24</v>
      </c>
      <c r="C9" s="53"/>
      <c r="D9" s="54">
        <f>SUM(D4:D7)</f>
        <v>5713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Normal="100" workbookViewId="0">
      <selection activeCell="D52" sqref="D52"/>
    </sheetView>
  </sheetViews>
  <sheetFormatPr defaultRowHeight="14.5" x14ac:dyDescent="0.35"/>
  <cols>
    <col min="1" max="1" width="23.08984375" customWidth="1"/>
    <col min="2" max="2" width="20.90625" customWidth="1"/>
    <col min="3" max="3" width="67.1796875" customWidth="1"/>
    <col min="5" max="5" width="10.36328125" customWidth="1"/>
  </cols>
  <sheetData>
    <row r="1" spans="1:5" x14ac:dyDescent="0.35">
      <c r="A1" s="118" t="s">
        <v>19</v>
      </c>
      <c r="B1" s="119"/>
      <c r="C1" s="120"/>
    </row>
    <row r="2" spans="1:5" x14ac:dyDescent="0.35">
      <c r="A2" s="18"/>
      <c r="B2" s="19" t="s">
        <v>20</v>
      </c>
      <c r="C2" s="20" t="s">
        <v>21</v>
      </c>
    </row>
    <row r="3" spans="1:5" x14ac:dyDescent="0.35">
      <c r="A3" s="21" t="s">
        <v>57</v>
      </c>
      <c r="B3" s="21"/>
      <c r="C3" s="22"/>
    </row>
    <row r="4" spans="1:5" x14ac:dyDescent="0.35">
      <c r="A4" s="23"/>
      <c r="B4" s="99">
        <v>9.1300000000000008</v>
      </c>
      <c r="C4" s="24" t="s">
        <v>34</v>
      </c>
    </row>
    <row r="5" spans="1:5" x14ac:dyDescent="0.35">
      <c r="A5" s="23"/>
      <c r="B5" s="99">
        <v>56.21</v>
      </c>
      <c r="C5" s="24" t="s">
        <v>52</v>
      </c>
    </row>
    <row r="6" spans="1:5" x14ac:dyDescent="0.35">
      <c r="A6" s="23"/>
      <c r="B6" s="99">
        <v>483.92</v>
      </c>
      <c r="C6" s="24" t="s">
        <v>53</v>
      </c>
    </row>
    <row r="7" spans="1:5" x14ac:dyDescent="0.35">
      <c r="A7" s="23"/>
      <c r="B7" s="99">
        <v>421.08</v>
      </c>
      <c r="C7" s="24" t="s">
        <v>55</v>
      </c>
    </row>
    <row r="8" spans="1:5" s="94" customFormat="1" x14ac:dyDescent="0.35">
      <c r="A8" s="92"/>
      <c r="B8" s="100">
        <v>550</v>
      </c>
      <c r="C8" s="93" t="s">
        <v>58</v>
      </c>
    </row>
    <row r="9" spans="1:5" s="94" customFormat="1" x14ac:dyDescent="0.35">
      <c r="A9" s="92"/>
      <c r="B9" s="100">
        <v>1375</v>
      </c>
      <c r="C9" s="93" t="s">
        <v>63</v>
      </c>
      <c r="E9" s="95"/>
    </row>
    <row r="10" spans="1:5" x14ac:dyDescent="0.35">
      <c r="A10" s="23"/>
      <c r="B10" s="99">
        <v>13.61</v>
      </c>
      <c r="C10" s="24" t="s">
        <v>74</v>
      </c>
      <c r="E10" s="28"/>
    </row>
    <row r="11" spans="1:5" s="94" customFormat="1" x14ac:dyDescent="0.35">
      <c r="A11" s="92"/>
      <c r="B11" s="100">
        <v>551.5</v>
      </c>
      <c r="C11" s="93" t="s">
        <v>70</v>
      </c>
      <c r="E11" s="28"/>
    </row>
    <row r="12" spans="1:5" x14ac:dyDescent="0.35">
      <c r="A12" s="23"/>
      <c r="B12" s="99">
        <v>18.88</v>
      </c>
      <c r="C12" s="24" t="s">
        <v>71</v>
      </c>
    </row>
    <row r="13" spans="1:5" x14ac:dyDescent="0.35">
      <c r="A13" s="23"/>
      <c r="B13" s="99">
        <v>29</v>
      </c>
      <c r="C13" s="24" t="s">
        <v>72</v>
      </c>
      <c r="E13" s="28"/>
    </row>
    <row r="14" spans="1:5" x14ac:dyDescent="0.35">
      <c r="A14" s="23"/>
      <c r="B14" s="99"/>
      <c r="C14" s="24"/>
    </row>
    <row r="15" spans="1:5" ht="15" thickBot="1" x14ac:dyDescent="0.4">
      <c r="A15" s="25"/>
      <c r="B15" s="101"/>
      <c r="C15" s="26"/>
    </row>
    <row r="16" spans="1:5" x14ac:dyDescent="0.35">
      <c r="A16" s="21" t="s">
        <v>22</v>
      </c>
      <c r="B16" s="99"/>
      <c r="C16" s="27"/>
      <c r="E16" s="28"/>
    </row>
    <row r="17" spans="1:5" x14ac:dyDescent="0.35">
      <c r="A17" s="29"/>
      <c r="B17" s="102">
        <v>396.6</v>
      </c>
      <c r="C17" s="27" t="s">
        <v>27</v>
      </c>
    </row>
    <row r="18" spans="1:5" x14ac:dyDescent="0.35">
      <c r="A18" s="29"/>
      <c r="B18" s="99">
        <v>72</v>
      </c>
      <c r="C18" s="27" t="s">
        <v>54</v>
      </c>
    </row>
    <row r="19" spans="1:5" x14ac:dyDescent="0.35">
      <c r="A19" s="29"/>
      <c r="B19" s="99">
        <v>263.51</v>
      </c>
      <c r="C19" s="27" t="s">
        <v>60</v>
      </c>
    </row>
    <row r="20" spans="1:5" x14ac:dyDescent="0.35">
      <c r="A20" s="29"/>
      <c r="B20" s="99">
        <v>31.69</v>
      </c>
      <c r="C20" s="27" t="s">
        <v>61</v>
      </c>
    </row>
    <row r="21" spans="1:5" x14ac:dyDescent="0.35">
      <c r="A21" s="29"/>
      <c r="B21" s="99">
        <v>305</v>
      </c>
      <c r="C21" s="27" t="s">
        <v>64</v>
      </c>
      <c r="E21" s="28"/>
    </row>
    <row r="22" spans="1:5" x14ac:dyDescent="0.35">
      <c r="A22" s="29"/>
      <c r="B22" s="99">
        <f>4.12+724.4</f>
        <v>728.52</v>
      </c>
      <c r="C22" s="27" t="s">
        <v>91</v>
      </c>
      <c r="E22" s="28"/>
    </row>
    <row r="23" spans="1:5" x14ac:dyDescent="0.35">
      <c r="A23" s="29"/>
      <c r="B23" s="99">
        <v>203.94</v>
      </c>
      <c r="C23" s="27" t="s">
        <v>67</v>
      </c>
      <c r="E23" s="28"/>
    </row>
    <row r="24" spans="1:5" x14ac:dyDescent="0.35">
      <c r="A24" s="29"/>
      <c r="B24" s="99">
        <v>7.56</v>
      </c>
      <c r="C24" s="27" t="s">
        <v>68</v>
      </c>
      <c r="E24" s="28"/>
    </row>
    <row r="25" spans="1:5" x14ac:dyDescent="0.35">
      <c r="A25" s="29"/>
      <c r="B25" s="99">
        <v>33.58</v>
      </c>
      <c r="C25" s="27" t="s">
        <v>69</v>
      </c>
      <c r="E25" s="28"/>
    </row>
    <row r="26" spans="1:5" x14ac:dyDescent="0.35">
      <c r="A26" s="29"/>
      <c r="B26" s="99">
        <v>1354</v>
      </c>
      <c r="C26" s="27" t="s">
        <v>98</v>
      </c>
    </row>
    <row r="27" spans="1:5" x14ac:dyDescent="0.35">
      <c r="A27" s="29"/>
      <c r="B27" s="103">
        <v>45</v>
      </c>
      <c r="C27" s="27" t="s">
        <v>84</v>
      </c>
    </row>
    <row r="28" spans="1:5" x14ac:dyDescent="0.35">
      <c r="A28" s="29"/>
      <c r="B28" s="103">
        <v>5.2</v>
      </c>
      <c r="C28" s="27" t="s">
        <v>77</v>
      </c>
    </row>
    <row r="29" spans="1:5" x14ac:dyDescent="0.35">
      <c r="A29" s="29"/>
      <c r="B29" s="103">
        <v>56.4</v>
      </c>
      <c r="C29" s="27" t="s">
        <v>78</v>
      </c>
    </row>
    <row r="30" spans="1:5" x14ac:dyDescent="0.35">
      <c r="A30" s="29"/>
      <c r="B30" s="103">
        <v>5.7</v>
      </c>
      <c r="C30" s="27" t="s">
        <v>77</v>
      </c>
    </row>
    <row r="31" spans="1:5" x14ac:dyDescent="0.35">
      <c r="A31" s="29"/>
      <c r="B31" s="103">
        <v>75</v>
      </c>
      <c r="C31" s="27" t="s">
        <v>83</v>
      </c>
    </row>
    <row r="32" spans="1:5" x14ac:dyDescent="0.35">
      <c r="A32" s="29"/>
      <c r="B32" s="103">
        <v>192.1</v>
      </c>
      <c r="C32" s="27" t="s">
        <v>79</v>
      </c>
    </row>
    <row r="33" spans="1:3" x14ac:dyDescent="0.35">
      <c r="A33" s="29"/>
      <c r="B33" s="103">
        <v>25.9</v>
      </c>
      <c r="C33" s="27" t="s">
        <v>80</v>
      </c>
    </row>
    <row r="34" spans="1:3" x14ac:dyDescent="0.35">
      <c r="A34" s="29"/>
      <c r="B34" s="103">
        <v>20.5</v>
      </c>
      <c r="C34" s="27" t="s">
        <v>81</v>
      </c>
    </row>
    <row r="35" spans="1:3" x14ac:dyDescent="0.35">
      <c r="A35" s="29"/>
      <c r="B35" s="103">
        <v>25</v>
      </c>
      <c r="C35" s="27" t="s">
        <v>82</v>
      </c>
    </row>
    <row r="36" spans="1:3" x14ac:dyDescent="0.35">
      <c r="A36" s="29"/>
      <c r="B36" s="103">
        <v>27</v>
      </c>
      <c r="C36" s="27" t="s">
        <v>85</v>
      </c>
    </row>
    <row r="37" spans="1:3" x14ac:dyDescent="0.35">
      <c r="A37" s="29"/>
      <c r="B37" s="103">
        <v>12.41</v>
      </c>
      <c r="C37" s="27" t="s">
        <v>87</v>
      </c>
    </row>
    <row r="38" spans="1:3" x14ac:dyDescent="0.35">
      <c r="A38" s="29"/>
      <c r="B38" s="103">
        <v>6.5</v>
      </c>
      <c r="C38" s="27" t="s">
        <v>86</v>
      </c>
    </row>
    <row r="39" spans="1:3" x14ac:dyDescent="0.35">
      <c r="A39" s="29"/>
      <c r="B39" s="103">
        <v>15</v>
      </c>
      <c r="C39" s="27" t="s">
        <v>88</v>
      </c>
    </row>
    <row r="40" spans="1:3" x14ac:dyDescent="0.35">
      <c r="A40" s="29"/>
      <c r="B40" s="103">
        <v>4.2</v>
      </c>
      <c r="C40" s="27" t="s">
        <v>89</v>
      </c>
    </row>
    <row r="41" spans="1:3" x14ac:dyDescent="0.35">
      <c r="A41" s="29"/>
      <c r="B41" s="103">
        <v>9</v>
      </c>
      <c r="C41" s="27" t="s">
        <v>90</v>
      </c>
    </row>
    <row r="42" spans="1:3" x14ac:dyDescent="0.35">
      <c r="A42" s="29"/>
      <c r="B42" s="103">
        <v>290</v>
      </c>
      <c r="C42" s="27" t="s">
        <v>93</v>
      </c>
    </row>
    <row r="43" spans="1:3" x14ac:dyDescent="0.35">
      <c r="A43" s="29"/>
      <c r="B43" s="103">
        <v>40</v>
      </c>
      <c r="C43" s="27" t="s">
        <v>94</v>
      </c>
    </row>
    <row r="44" spans="1:3" x14ac:dyDescent="0.35">
      <c r="A44" s="29"/>
      <c r="B44" s="103">
        <v>4</v>
      </c>
      <c r="C44" s="27" t="s">
        <v>95</v>
      </c>
    </row>
    <row r="45" spans="1:3" x14ac:dyDescent="0.35">
      <c r="A45" s="29"/>
      <c r="B45" s="103">
        <v>67.2</v>
      </c>
      <c r="C45" s="27" t="s">
        <v>100</v>
      </c>
    </row>
    <row r="46" spans="1:3" x14ac:dyDescent="0.35">
      <c r="A46" s="29"/>
      <c r="B46" s="103"/>
      <c r="C46" s="27"/>
    </row>
    <row r="47" spans="1:3" x14ac:dyDescent="0.35">
      <c r="A47" s="29"/>
      <c r="B47" s="103"/>
      <c r="C47" s="27"/>
    </row>
    <row r="48" spans="1:3" x14ac:dyDescent="0.35">
      <c r="A48" s="29"/>
      <c r="B48" s="103"/>
      <c r="C48" s="27"/>
    </row>
    <row r="49" spans="1:3" ht="15" thickBot="1" x14ac:dyDescent="0.4">
      <c r="A49" s="25"/>
      <c r="B49" s="104"/>
      <c r="C49" s="25"/>
    </row>
    <row r="50" spans="1:3" x14ac:dyDescent="0.35">
      <c r="A50" s="21" t="s">
        <v>23</v>
      </c>
      <c r="B50" s="99">
        <v>20.29</v>
      </c>
      <c r="C50" s="27" t="s">
        <v>59</v>
      </c>
    </row>
    <row r="51" spans="1:3" x14ac:dyDescent="0.35">
      <c r="A51" s="29"/>
      <c r="B51" s="99">
        <v>122.89</v>
      </c>
      <c r="C51" s="27" t="s">
        <v>97</v>
      </c>
    </row>
    <row r="52" spans="1:3" ht="15" thickBot="1" x14ac:dyDescent="0.4">
      <c r="A52" s="30"/>
      <c r="B52" s="105">
        <v>139.81</v>
      </c>
      <c r="C52" s="97" t="s">
        <v>101</v>
      </c>
    </row>
    <row r="53" spans="1:3" ht="15" thickTop="1" x14ac:dyDescent="0.35">
      <c r="A53" s="31" t="s">
        <v>24</v>
      </c>
      <c r="B53" s="32">
        <f>SUM(B4:B52)</f>
        <v>8113.829999999999</v>
      </c>
      <c r="C53" s="33"/>
    </row>
    <row r="55" spans="1:3" x14ac:dyDescent="0.35">
      <c r="B55" s="28"/>
    </row>
    <row r="56" spans="1:3" x14ac:dyDescent="0.35">
      <c r="B56" s="28"/>
    </row>
    <row r="57" spans="1:3" x14ac:dyDescent="0.35">
      <c r="C57" s="98"/>
    </row>
    <row r="58" spans="1:3" x14ac:dyDescent="0.35">
      <c r="B58" s="28"/>
    </row>
    <row r="59" spans="1:3" x14ac:dyDescent="0.35">
      <c r="B59" s="28"/>
    </row>
  </sheetData>
  <mergeCells count="1">
    <mergeCell ref="A1:C1"/>
  </mergeCells>
  <pageMargins left="0.7" right="0.7" top="0.75" bottom="0.75" header="0.3" footer="0.3"/>
  <pageSetup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="80" zoomScaleNormal="80" workbookViewId="0">
      <selection activeCell="F6" sqref="F6"/>
    </sheetView>
  </sheetViews>
  <sheetFormatPr defaultRowHeight="14.5" x14ac:dyDescent="0.35"/>
  <cols>
    <col min="1" max="1" width="55.1796875" style="123" customWidth="1"/>
    <col min="2" max="2" width="12.6328125" style="123" customWidth="1"/>
    <col min="3" max="3" width="36.81640625" style="123" customWidth="1"/>
    <col min="4" max="16384" width="8.7265625" style="123"/>
  </cols>
  <sheetData>
    <row r="1" spans="1:3" ht="15" thickBot="1" x14ac:dyDescent="0.4">
      <c r="A1" s="121" t="s">
        <v>108</v>
      </c>
      <c r="B1" s="122"/>
    </row>
    <row r="2" spans="1:3" ht="15" thickBot="1" x14ac:dyDescent="0.4">
      <c r="A2" s="111"/>
      <c r="B2" s="124"/>
    </row>
    <row r="3" spans="1:3" ht="15" thickBot="1" x14ac:dyDescent="0.4">
      <c r="A3" s="85" t="s">
        <v>11</v>
      </c>
      <c r="B3" s="125"/>
    </row>
    <row r="4" spans="1:3" x14ac:dyDescent="0.35">
      <c r="A4" s="13" t="s">
        <v>10</v>
      </c>
      <c r="B4" s="126"/>
    </row>
    <row r="5" spans="1:3" x14ac:dyDescent="0.35">
      <c r="A5" s="68" t="s">
        <v>109</v>
      </c>
      <c r="B5" s="60">
        <v>120000</v>
      </c>
    </row>
    <row r="6" spans="1:3" x14ac:dyDescent="0.35">
      <c r="A6" s="68" t="s">
        <v>25</v>
      </c>
      <c r="B6" s="60">
        <v>5000</v>
      </c>
    </row>
    <row r="7" spans="1:3" x14ac:dyDescent="0.35">
      <c r="A7" s="68" t="s">
        <v>110</v>
      </c>
      <c r="B7" s="60">
        <v>3000</v>
      </c>
    </row>
    <row r="8" spans="1:3" x14ac:dyDescent="0.35">
      <c r="A8" s="68" t="s">
        <v>51</v>
      </c>
      <c r="B8" s="60">
        <v>0</v>
      </c>
    </row>
    <row r="9" spans="1:3" ht="15" thickBot="1" x14ac:dyDescent="0.4">
      <c r="A9" s="69"/>
      <c r="B9" s="60"/>
    </row>
    <row r="10" spans="1:3" ht="15" thickBot="1" x14ac:dyDescent="0.4">
      <c r="A10" s="70" t="s">
        <v>9</v>
      </c>
      <c r="B10" s="127">
        <f>SUM(B5:B9)</f>
        <v>128000</v>
      </c>
    </row>
    <row r="11" spans="1:3" x14ac:dyDescent="0.35">
      <c r="A11" s="13" t="s">
        <v>8</v>
      </c>
      <c r="B11" s="60"/>
    </row>
    <row r="12" spans="1:3" x14ac:dyDescent="0.35">
      <c r="A12" s="68" t="s">
        <v>7</v>
      </c>
      <c r="B12" s="128">
        <v>78395</v>
      </c>
      <c r="C12" s="123" t="s">
        <v>111</v>
      </c>
    </row>
    <row r="13" spans="1:3" x14ac:dyDescent="0.35">
      <c r="A13" s="68" t="s">
        <v>13</v>
      </c>
      <c r="B13" s="129">
        <v>18516</v>
      </c>
      <c r="C13" s="123" t="s">
        <v>117</v>
      </c>
    </row>
    <row r="14" spans="1:3" x14ac:dyDescent="0.35">
      <c r="A14" s="71" t="s">
        <v>112</v>
      </c>
      <c r="B14" s="130">
        <v>12000</v>
      </c>
    </row>
    <row r="15" spans="1:3" x14ac:dyDescent="0.35">
      <c r="A15" s="67" t="s">
        <v>113</v>
      </c>
      <c r="B15" s="131">
        <v>6250</v>
      </c>
    </row>
    <row r="16" spans="1:3" x14ac:dyDescent="0.35">
      <c r="A16" s="67" t="s">
        <v>114</v>
      </c>
      <c r="B16" s="131">
        <v>1250</v>
      </c>
      <c r="C16" s="123" t="s">
        <v>115</v>
      </c>
    </row>
    <row r="17" spans="1:2" x14ac:dyDescent="0.35">
      <c r="A17" s="68" t="s">
        <v>48</v>
      </c>
      <c r="B17" s="129">
        <v>8000</v>
      </c>
    </row>
    <row r="18" spans="1:2" x14ac:dyDescent="0.35">
      <c r="A18" s="71" t="s">
        <v>5</v>
      </c>
      <c r="B18" s="130">
        <v>400</v>
      </c>
    </row>
    <row r="19" spans="1:2" x14ac:dyDescent="0.35">
      <c r="A19" s="68" t="s">
        <v>4</v>
      </c>
      <c r="B19" s="60">
        <v>200</v>
      </c>
    </row>
    <row r="20" spans="1:2" x14ac:dyDescent="0.35">
      <c r="A20" s="68" t="s">
        <v>3</v>
      </c>
      <c r="B20" s="60">
        <v>525</v>
      </c>
    </row>
    <row r="21" spans="1:2" ht="15" thickBot="1" x14ac:dyDescent="0.4">
      <c r="A21" s="68" t="s">
        <v>2</v>
      </c>
      <c r="B21" s="128">
        <v>2464</v>
      </c>
    </row>
    <row r="22" spans="1:2" ht="15" thickBot="1" x14ac:dyDescent="0.4">
      <c r="A22" s="72" t="s">
        <v>1</v>
      </c>
      <c r="B22" s="127">
        <f>SUM(B12:B21)</f>
        <v>128000</v>
      </c>
    </row>
    <row r="23" spans="1:2" ht="15" thickBot="1" x14ac:dyDescent="0.4">
      <c r="A23" s="73"/>
      <c r="B23" s="132"/>
    </row>
    <row r="24" spans="1:2" ht="15" thickBot="1" x14ac:dyDescent="0.4">
      <c r="A24" s="72" t="s">
        <v>0</v>
      </c>
      <c r="B24" s="127">
        <f>SUM(B10-B22)</f>
        <v>0</v>
      </c>
    </row>
    <row r="25" spans="1:2" ht="15" thickBot="1" x14ac:dyDescent="0.4">
      <c r="A25" s="133"/>
      <c r="B25" s="134"/>
    </row>
    <row r="26" spans="1:2" ht="15" thickBot="1" x14ac:dyDescent="0.4">
      <c r="A26" s="74" t="s">
        <v>28</v>
      </c>
      <c r="B26" s="135">
        <v>16895</v>
      </c>
    </row>
    <row r="27" spans="1:2" ht="15" thickBot="1" x14ac:dyDescent="0.4">
      <c r="A27" s="133"/>
      <c r="B27" s="134"/>
    </row>
    <row r="28" spans="1:2" ht="15" thickBot="1" x14ac:dyDescent="0.4">
      <c r="A28" s="75" t="s">
        <v>116</v>
      </c>
      <c r="B28" s="136">
        <f>SUM(B24+B26)</f>
        <v>16895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2018 Annual Accounts</vt:lpstr>
      <vt:lpstr>Vienna Event Budget</vt:lpstr>
      <vt:lpstr>Overview COM costs</vt:lpstr>
      <vt:lpstr>overview OPE</vt:lpstr>
      <vt:lpstr>Budget 2019</vt:lpstr>
    </vt:vector>
  </TitlesOfParts>
  <Company>Kellen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Lambert, Benedicte</dc:creator>
  <cp:lastModifiedBy>Ponte Costa, Raquel</cp:lastModifiedBy>
  <cp:lastPrinted>2019-01-15T13:53:23Z</cp:lastPrinted>
  <dcterms:created xsi:type="dcterms:W3CDTF">2016-03-30T12:03:39Z</dcterms:created>
  <dcterms:modified xsi:type="dcterms:W3CDTF">2019-09-06T13:15:39Z</dcterms:modified>
</cp:coreProperties>
</file>