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120" windowHeight="7935" activeTab="2"/>
  </bookViews>
  <sheets>
    <sheet name="KE 2016 fees &amp; hours used Q3" sheetId="6" r:id="rId1"/>
    <sheet name="KE fees &amp; services 2016" sheetId="3" r:id="rId2"/>
    <sheet name="KE fees &amp; services 2017" sheetId="7" r:id="rId3"/>
  </sheets>
  <calcPr calcId="145621"/>
</workbook>
</file>

<file path=xl/calcChain.xml><?xml version="1.0" encoding="utf-8"?>
<calcChain xmlns="http://schemas.openxmlformats.org/spreadsheetml/2006/main">
  <c r="I32" i="7" l="1"/>
  <c r="I34" i="7" s="1"/>
  <c r="G32" i="7"/>
  <c r="E32" i="7"/>
  <c r="K32" i="7" s="1"/>
  <c r="J31" i="7"/>
  <c r="H31" i="7"/>
  <c r="F31" i="7"/>
  <c r="J30" i="7"/>
  <c r="J32" i="7" s="1"/>
  <c r="H30" i="7"/>
  <c r="J29" i="7"/>
  <c r="H29" i="7"/>
  <c r="H32" i="7" s="1"/>
  <c r="F29" i="7"/>
  <c r="F32" i="7" s="1"/>
  <c r="I26" i="7"/>
  <c r="G26" i="7"/>
  <c r="K26" i="7" s="1"/>
  <c r="F26" i="7"/>
  <c r="J24" i="7"/>
  <c r="J26" i="7" s="1"/>
  <c r="H24" i="7"/>
  <c r="J23" i="7"/>
  <c r="H23" i="7"/>
  <c r="H22" i="7"/>
  <c r="H26" i="7" s="1"/>
  <c r="L26" i="7" s="1"/>
  <c r="I19" i="7"/>
  <c r="G19" i="7"/>
  <c r="F19" i="7"/>
  <c r="E19" i="7"/>
  <c r="K19" i="7" s="1"/>
  <c r="J18" i="7"/>
  <c r="H18" i="7"/>
  <c r="J17" i="7"/>
  <c r="J16" i="7"/>
  <c r="H16" i="7"/>
  <c r="F16" i="7"/>
  <c r="J15" i="7"/>
  <c r="H15" i="7"/>
  <c r="H19" i="7" s="1"/>
  <c r="J14" i="7"/>
  <c r="H14" i="7"/>
  <c r="J13" i="7"/>
  <c r="J12" i="7"/>
  <c r="J19" i="7" s="1"/>
  <c r="I9" i="7"/>
  <c r="G9" i="7"/>
  <c r="F9" i="7"/>
  <c r="L9" i="7" s="1"/>
  <c r="F8" i="7"/>
  <c r="J5" i="7"/>
  <c r="I5" i="7"/>
  <c r="G5" i="7"/>
  <c r="K5" i="7" s="1"/>
  <c r="F5" i="7"/>
  <c r="J4" i="7"/>
  <c r="H4" i="7"/>
  <c r="H5" i="7" s="1"/>
  <c r="F4" i="7"/>
  <c r="K44" i="3"/>
  <c r="J44" i="3"/>
  <c r="H44" i="3"/>
  <c r="L44" i="3" s="1"/>
  <c r="I41" i="3"/>
  <c r="I46" i="3" s="1"/>
  <c r="G41" i="3"/>
  <c r="G46" i="3" s="1"/>
  <c r="E41" i="3"/>
  <c r="K41" i="3" s="1"/>
  <c r="J40" i="3"/>
  <c r="H40" i="3"/>
  <c r="F40" i="3"/>
  <c r="J39" i="3"/>
  <c r="J41" i="3" s="1"/>
  <c r="H39" i="3"/>
  <c r="J38" i="3"/>
  <c r="H38" i="3"/>
  <c r="H41" i="3" s="1"/>
  <c r="F38" i="3"/>
  <c r="F41" i="3" s="1"/>
  <c r="I35" i="3"/>
  <c r="G35" i="3"/>
  <c r="K35" i="3" s="1"/>
  <c r="F35" i="3"/>
  <c r="J34" i="3"/>
  <c r="J35" i="3" s="1"/>
  <c r="H34" i="3"/>
  <c r="J33" i="3"/>
  <c r="H33" i="3"/>
  <c r="H32" i="3"/>
  <c r="H31" i="3"/>
  <c r="J30" i="3"/>
  <c r="H30" i="3"/>
  <c r="H29" i="3"/>
  <c r="H35" i="3" s="1"/>
  <c r="L35" i="3" s="1"/>
  <c r="I26" i="3"/>
  <c r="G26" i="3"/>
  <c r="E26" i="3"/>
  <c r="K26" i="3" s="1"/>
  <c r="J25" i="3"/>
  <c r="J24" i="3"/>
  <c r="H24" i="3"/>
  <c r="J23" i="3"/>
  <c r="H23" i="3"/>
  <c r="F22" i="3"/>
  <c r="F21" i="3"/>
  <c r="F26" i="3" s="1"/>
  <c r="J20" i="3"/>
  <c r="H20" i="3"/>
  <c r="J19" i="3"/>
  <c r="J18" i="3"/>
  <c r="J26" i="3" s="1"/>
  <c r="H18" i="3"/>
  <c r="H26" i="3" s="1"/>
  <c r="J17" i="3"/>
  <c r="J16" i="3"/>
  <c r="I13" i="3"/>
  <c r="G13" i="3"/>
  <c r="F13" i="3"/>
  <c r="L13" i="3" s="1"/>
  <c r="E13" i="3"/>
  <c r="K13" i="3" s="1"/>
  <c r="F12" i="3"/>
  <c r="K9" i="3"/>
  <c r="J9" i="3"/>
  <c r="L9" i="3" s="1"/>
  <c r="I9" i="3"/>
  <c r="J8" i="3"/>
  <c r="I5" i="3"/>
  <c r="G5" i="3"/>
  <c r="K5" i="3" s="1"/>
  <c r="E5" i="3"/>
  <c r="J4" i="3"/>
  <c r="J5" i="3" s="1"/>
  <c r="H4" i="3"/>
  <c r="H5" i="3" s="1"/>
  <c r="F4" i="3"/>
  <c r="F5" i="3" s="1"/>
  <c r="L5" i="3" s="1"/>
  <c r="G34" i="7" l="1"/>
  <c r="L5" i="7"/>
  <c r="L19" i="7"/>
  <c r="L32" i="7"/>
  <c r="F34" i="7"/>
  <c r="J34" i="7"/>
  <c r="K34" i="7"/>
  <c r="H34" i="7"/>
  <c r="E34" i="7"/>
  <c r="L41" i="3"/>
  <c r="F46" i="3"/>
  <c r="J46" i="3"/>
  <c r="H46" i="3"/>
  <c r="L26" i="3"/>
  <c r="L46" i="3"/>
  <c r="K46" i="3"/>
  <c r="E46" i="3"/>
  <c r="L34" i="7" l="1"/>
  <c r="N41" i="6" l="1"/>
  <c r="M53" i="6" l="1"/>
  <c r="N53" i="6"/>
  <c r="M41" i="6"/>
  <c r="M35" i="6"/>
  <c r="N35" i="6"/>
  <c r="N61" i="6"/>
  <c r="M26" i="6"/>
  <c r="N26" i="6"/>
  <c r="M59" i="6" l="1"/>
  <c r="M44" i="6" s="1"/>
  <c r="N59" i="6"/>
  <c r="M61" i="6" l="1"/>
  <c r="I41" i="6"/>
  <c r="E26" i="6"/>
  <c r="G26" i="6"/>
  <c r="I26" i="6"/>
  <c r="G35" i="6"/>
  <c r="J44" i="6"/>
  <c r="H44" i="6"/>
  <c r="K44" i="6"/>
  <c r="I35" i="6"/>
  <c r="K26" i="6" l="1"/>
  <c r="L44" i="6"/>
  <c r="K35" i="6"/>
  <c r="J30" i="6" l="1"/>
  <c r="G41" i="6" l="1"/>
  <c r="E41" i="6"/>
  <c r="J25" i="6"/>
  <c r="J40" i="6"/>
  <c r="H40" i="6"/>
  <c r="F40" i="6"/>
  <c r="J34" i="6"/>
  <c r="H34" i="6"/>
  <c r="J33" i="6"/>
  <c r="H33" i="6"/>
  <c r="J24" i="6"/>
  <c r="H24" i="6"/>
  <c r="J39" i="6"/>
  <c r="H39" i="6"/>
  <c r="J38" i="6"/>
  <c r="H38" i="6"/>
  <c r="F38" i="6"/>
  <c r="F35" i="6"/>
  <c r="H32" i="6"/>
  <c r="H31" i="6"/>
  <c r="H30" i="6"/>
  <c r="H29" i="6"/>
  <c r="J23" i="6"/>
  <c r="H23" i="6"/>
  <c r="F22" i="6"/>
  <c r="F21" i="6"/>
  <c r="F26" i="6" s="1"/>
  <c r="J20" i="6"/>
  <c r="H20" i="6"/>
  <c r="J19" i="6"/>
  <c r="J18" i="6"/>
  <c r="H18" i="6"/>
  <c r="J17" i="6"/>
  <c r="J16" i="6"/>
  <c r="I13" i="6"/>
  <c r="G13" i="6"/>
  <c r="E13" i="6"/>
  <c r="K13" i="6" s="1"/>
  <c r="F12" i="6"/>
  <c r="F13" i="6" s="1"/>
  <c r="L13" i="6" s="1"/>
  <c r="I9" i="6"/>
  <c r="J8" i="6"/>
  <c r="J9" i="6" s="1"/>
  <c r="L9" i="6" s="1"/>
  <c r="I5" i="6"/>
  <c r="G5" i="6"/>
  <c r="E5" i="6"/>
  <c r="K5" i="6" s="1"/>
  <c r="J4" i="6"/>
  <c r="J5" i="6" s="1"/>
  <c r="H4" i="6"/>
  <c r="H5" i="6" s="1"/>
  <c r="F4" i="6"/>
  <c r="F5" i="6" s="1"/>
  <c r="H35" i="6" l="1"/>
  <c r="J35" i="6"/>
  <c r="H26" i="6"/>
  <c r="K9" i="6"/>
  <c r="I61" i="6"/>
  <c r="E61" i="6"/>
  <c r="K41" i="6"/>
  <c r="K61" i="6" s="1"/>
  <c r="J26" i="6"/>
  <c r="G61" i="6"/>
  <c r="F41" i="6"/>
  <c r="F61" i="6" s="1"/>
  <c r="H41" i="6"/>
  <c r="J41" i="6"/>
  <c r="L5" i="6"/>
  <c r="L35" i="6" l="1"/>
  <c r="H61" i="6"/>
  <c r="J61" i="6"/>
  <c r="L26" i="6"/>
  <c r="L41" i="6"/>
  <c r="L61" i="6" s="1"/>
</calcChain>
</file>

<file path=xl/sharedStrings.xml><?xml version="1.0" encoding="utf-8"?>
<sst xmlns="http://schemas.openxmlformats.org/spreadsheetml/2006/main" count="234" uniqueCount="71">
  <si>
    <t>Hours</t>
  </si>
  <si>
    <t>Subtotal</t>
  </si>
  <si>
    <t>Public Affairs Working Group (3 conf calls 5h per call)</t>
  </si>
  <si>
    <t xml:space="preserve">1. General management </t>
  </si>
  <si>
    <t xml:space="preserve">3. Communications </t>
  </si>
  <si>
    <t xml:space="preserve">Annual Report of Activities </t>
  </si>
  <si>
    <t xml:space="preserve">Subtotal </t>
  </si>
  <si>
    <t xml:space="preserve">Manage website </t>
  </si>
  <si>
    <t xml:space="preserve">Manage database of contacts </t>
  </si>
  <si>
    <t xml:space="preserve">Prepare ppts/collateral material </t>
  </si>
  <si>
    <t>Case Studies (3h per case study, 5 CS a year)</t>
  </si>
  <si>
    <t>4. Public Affairs activities (EU level only)</t>
  </si>
  <si>
    <t xml:space="preserve">Establish contacts with stakeholders in Brussels </t>
  </si>
  <si>
    <t xml:space="preserve">Draft a case for VIP </t>
  </si>
  <si>
    <t>Monitor legislation and initiatives at European Union level</t>
  </si>
  <si>
    <t>Executive Committee (3 conf calls, 5h per call)</t>
  </si>
  <si>
    <t>IVIS 2017 Taskforce (3 conf calls 5h per call)</t>
  </si>
  <si>
    <t>Technical Working Group (3 conf calls 5h per call)</t>
  </si>
  <si>
    <t>Communications &amp; PR Working Group (3 conf calls 5h per call)</t>
  </si>
  <si>
    <t>Prepare replies to public consultations, position statement, etc</t>
  </si>
  <si>
    <t>Press Releases (5h per press release, 6 PR a year)</t>
  </si>
  <si>
    <t>Fees EUR</t>
  </si>
  <si>
    <t>Bénédicte</t>
  </si>
  <si>
    <t>Francesco</t>
  </si>
  <si>
    <t xml:space="preserve">Raquel </t>
  </si>
  <si>
    <t xml:space="preserve">Total Hours </t>
  </si>
  <si>
    <t>Fee</t>
  </si>
  <si>
    <t>Grand Total</t>
  </si>
  <si>
    <t>5. Support to meetings and conference calls</t>
  </si>
  <si>
    <t xml:space="preserve">1.2 Extra support to review the Bylaws in 2016 </t>
  </si>
  <si>
    <t>Quarterly Newsletter for members (10 hours per edition)</t>
  </si>
  <si>
    <t>Quarterly Newsletter for non-members (1 hour per edition)</t>
  </si>
  <si>
    <t>Board (2 meetings, 2 conf calls, 20h per meeting, 10h per call)</t>
  </si>
  <si>
    <t>General Assembly (1, 10h)</t>
  </si>
  <si>
    <t xml:space="preserve">6. Other services to be decided by the Board </t>
  </si>
  <si>
    <t>Preparations and attendance Strategic Planning Session in Barcelona</t>
  </si>
  <si>
    <t xml:space="preserve">Preparations and review membership satisfaction survey </t>
  </si>
  <si>
    <t xml:space="preserve">Membership outreach </t>
  </si>
  <si>
    <t xml:space="preserve">Liaison with WilmerHale about statistics </t>
  </si>
  <si>
    <t xml:space="preserve">Hours used by Raquel </t>
  </si>
  <si>
    <t>Hours used until Q3</t>
  </si>
  <si>
    <t xml:space="preserve">Hours used by Francesco </t>
  </si>
  <si>
    <t xml:space="preserve">Organisation in April-May of the vote on the GSH agreement via written procedure </t>
  </si>
  <si>
    <t>TOTAL RAQUEL hours in 2016 (service item 6.)</t>
  </si>
  <si>
    <t>TOTAL FRANCESCO hours in 2016 (service item 6.)</t>
  </si>
  <si>
    <t xml:space="preserve">Asian Working Group 1 conference call </t>
  </si>
  <si>
    <t xml:space="preserve">Q4 estimation </t>
  </si>
  <si>
    <t>8 PR published until 1 November. Estimate of another 2 PR to be published before 31 Dec</t>
  </si>
  <si>
    <t xml:space="preserve">No external Newsletter published so far because none of the content could be sent to non-members </t>
  </si>
  <si>
    <t>Just 3 Newsletters to be published in 2016</t>
  </si>
  <si>
    <t>4 calls of Technical WG took place in 2016</t>
  </si>
  <si>
    <t>Work on GSH (Meeting with the GSH in Germany in January, liaison with WilmerHale, etc)</t>
  </si>
  <si>
    <t>Just 1 conference call took place in 2016</t>
  </si>
  <si>
    <t>just 2 conf call took place in 2016</t>
  </si>
  <si>
    <t>just 2 conf calls took place in 2016</t>
  </si>
  <si>
    <t>just 2 CS published so far. 3 in total in be publihsed in 2016</t>
  </si>
  <si>
    <t>2. Finances Kellen Atlanta</t>
  </si>
  <si>
    <t>3. Communications &amp; Outreach</t>
  </si>
  <si>
    <t>Case Studies (3h per case study, 2 CS a year)</t>
  </si>
  <si>
    <t>Newsletter for members (2 editions, 5 hours per edition)</t>
  </si>
  <si>
    <t>Contacts with prospect members</t>
  </si>
  <si>
    <t>Contacts with stakeholders (association of architects, etc)</t>
  </si>
  <si>
    <t xml:space="preserve">4. PA &amp; Technical Activities </t>
  </si>
  <si>
    <t>Public Affairs Working Group (2 conf calls 5h per call)</t>
  </si>
  <si>
    <t>Asian Working Group ?</t>
  </si>
  <si>
    <t>Executive Committee (2 conf calls, 5h per call)</t>
  </si>
  <si>
    <t>2. Finances (Kellen Atlanta)</t>
  </si>
  <si>
    <t xml:space="preserve">20 additional hours used to organise the hotel booking, social event &amp; meetings in Barcelona </t>
  </si>
  <si>
    <t>Kellen Services 2016</t>
  </si>
  <si>
    <t>Attending IVIS with stand (16 hours)</t>
  </si>
  <si>
    <t xml:space="preserve">Kellen Services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</si>
</sst>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2" fillId="0" borderId="0" xfId="0" applyFont="1"/>
    <xf numFmtId="0" fontId="2" fillId="0" borderId="7" xfId="0" applyFont="1" applyBorder="1"/>
    <xf numFmtId="0" fontId="2" fillId="0" borderId="9" xfId="0" applyFont="1" applyBorder="1"/>
    <xf numFmtId="164" fontId="2" fillId="0" borderId="7" xfId="1" applyNumberFormat="1" applyFont="1" applyBorder="1"/>
    <xf numFmtId="164" fontId="2" fillId="0" borderId="9" xfId="1" applyNumberFormat="1" applyFont="1" applyBorder="1"/>
    <xf numFmtId="164" fontId="2" fillId="0" borderId="8" xfId="1" applyNumberFormat="1" applyFont="1" applyBorder="1"/>
    <xf numFmtId="0" fontId="2" fillId="0" borderId="8" xfId="0" applyFont="1" applyBorder="1"/>
    <xf numFmtId="164" fontId="3" fillId="0" borderId="1" xfId="1" applyNumberFormat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2" fillId="0" borderId="10" xfId="0" applyFont="1" applyFill="1" applyBorder="1"/>
    <xf numFmtId="0" fontId="2" fillId="0" borderId="4" xfId="0" applyFont="1" applyBorder="1"/>
    <xf numFmtId="0" fontId="4" fillId="3" borderId="7" xfId="0" applyFont="1" applyFill="1" applyBorder="1"/>
    <xf numFmtId="0" fontId="2" fillId="3" borderId="9" xfId="0" applyFont="1" applyFill="1" applyBorder="1"/>
    <xf numFmtId="0" fontId="4" fillId="3" borderId="6" xfId="0" applyFont="1" applyFill="1" applyBorder="1"/>
    <xf numFmtId="0" fontId="2" fillId="0" borderId="3" xfId="0" applyFont="1" applyBorder="1"/>
    <xf numFmtId="164" fontId="2" fillId="0" borderId="4" xfId="1" applyNumberFormat="1" applyFont="1" applyBorder="1"/>
    <xf numFmtId="164" fontId="2" fillId="0" borderId="5" xfId="1" applyNumberFormat="1" applyFont="1" applyBorder="1"/>
    <xf numFmtId="0" fontId="2" fillId="0" borderId="5" xfId="0" applyFont="1" applyBorder="1"/>
    <xf numFmtId="0" fontId="2" fillId="0" borderId="14" xfId="0" applyFont="1" applyBorder="1"/>
    <xf numFmtId="0" fontId="5" fillId="2" borderId="7" xfId="0" applyFont="1" applyFill="1" applyBorder="1"/>
    <xf numFmtId="0" fontId="3" fillId="2" borderId="9" xfId="0" applyFont="1" applyFill="1" applyBorder="1"/>
    <xf numFmtId="0" fontId="3" fillId="2" borderId="8" xfId="0" applyFont="1" applyFill="1" applyBorder="1"/>
    <xf numFmtId="164" fontId="3" fillId="2" borderId="8" xfId="1" applyNumberFormat="1" applyFont="1" applyFill="1" applyBorder="1"/>
    <xf numFmtId="164" fontId="3" fillId="2" borderId="6" xfId="1" applyNumberFormat="1" applyFont="1" applyFill="1" applyBorder="1"/>
    <xf numFmtId="0" fontId="5" fillId="0" borderId="0" xfId="0" applyFont="1" applyFill="1" applyBorder="1"/>
    <xf numFmtId="0" fontId="3" fillId="0" borderId="0" xfId="0" applyFont="1" applyFill="1" applyBorder="1"/>
    <xf numFmtId="164" fontId="3" fillId="0" borderId="12" xfId="1" applyNumberFormat="1" applyFont="1" applyFill="1" applyBorder="1"/>
    <xf numFmtId="164" fontId="3" fillId="0" borderId="9" xfId="1" applyNumberFormat="1" applyFont="1" applyFill="1" applyBorder="1"/>
    <xf numFmtId="164" fontId="3" fillId="0" borderId="0" xfId="1" applyNumberFormat="1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4" fillId="0" borderId="3" xfId="0" applyFont="1" applyFill="1" applyBorder="1"/>
    <xf numFmtId="0" fontId="2" fillId="0" borderId="4" xfId="0" applyFont="1" applyFill="1" applyBorder="1"/>
    <xf numFmtId="164" fontId="2" fillId="0" borderId="4" xfId="1" applyNumberFormat="1" applyFont="1" applyFill="1" applyBorder="1"/>
    <xf numFmtId="164" fontId="2" fillId="0" borderId="5" xfId="1" applyNumberFormat="1" applyFont="1" applyFill="1" applyBorder="1"/>
    <xf numFmtId="0" fontId="2" fillId="0" borderId="5" xfId="0" applyFont="1" applyFill="1" applyBorder="1"/>
    <xf numFmtId="0" fontId="2" fillId="0" borderId="14" xfId="0" applyFont="1" applyFill="1" applyBorder="1"/>
    <xf numFmtId="164" fontId="3" fillId="2" borderId="9" xfId="1" applyNumberFormat="1" applyFont="1" applyFill="1" applyBorder="1"/>
    <xf numFmtId="164" fontId="2" fillId="0" borderId="0" xfId="1" applyNumberFormat="1" applyFont="1" applyFill="1" applyBorder="1"/>
    <xf numFmtId="0" fontId="2" fillId="0" borderId="3" xfId="0" applyFont="1" applyFill="1" applyBorder="1"/>
    <xf numFmtId="0" fontId="2" fillId="0" borderId="2" xfId="0" applyFont="1" applyFill="1" applyBorder="1"/>
    <xf numFmtId="164" fontId="2" fillId="0" borderId="2" xfId="1" applyNumberFormat="1" applyFont="1" applyFill="1" applyBorder="1"/>
    <xf numFmtId="164" fontId="2" fillId="0" borderId="1" xfId="1" applyNumberFormat="1" applyFont="1" applyFill="1" applyBorder="1"/>
    <xf numFmtId="0" fontId="3" fillId="0" borderId="4" xfId="0" applyFont="1" applyFill="1" applyBorder="1"/>
    <xf numFmtId="0" fontId="2" fillId="0" borderId="0" xfId="0" applyFont="1" applyFill="1" applyBorder="1" applyAlignment="1">
      <alignment vertical="top"/>
    </xf>
    <xf numFmtId="0" fontId="2" fillId="0" borderId="10" xfId="0" applyFont="1" applyBorder="1"/>
    <xf numFmtId="0" fontId="3" fillId="0" borderId="3" xfId="0" applyFont="1" applyBorder="1"/>
    <xf numFmtId="164" fontId="3" fillId="0" borderId="4" xfId="1" applyNumberFormat="1" applyFont="1" applyFill="1" applyBorder="1"/>
    <xf numFmtId="0" fontId="3" fillId="0" borderId="13" xfId="0" applyFont="1" applyFill="1" applyBorder="1"/>
    <xf numFmtId="164" fontId="3" fillId="0" borderId="13" xfId="1" applyNumberFormat="1" applyFont="1" applyFill="1" applyBorder="1"/>
    <xf numFmtId="43" fontId="5" fillId="2" borderId="7" xfId="1" applyFont="1" applyFill="1" applyBorder="1"/>
    <xf numFmtId="0" fontId="3" fillId="2" borderId="7" xfId="0" applyFont="1" applyFill="1" applyBorder="1"/>
    <xf numFmtId="164" fontId="3" fillId="2" borderId="7" xfId="1" applyNumberFormat="1" applyFont="1" applyFill="1" applyBorder="1"/>
    <xf numFmtId="0" fontId="5" fillId="0" borderId="0" xfId="0" applyFont="1"/>
    <xf numFmtId="164" fontId="2" fillId="0" borderId="0" xfId="1" applyNumberFormat="1" applyFont="1"/>
    <xf numFmtId="0" fontId="2" fillId="0" borderId="13" xfId="0" applyFont="1" applyBorder="1"/>
    <xf numFmtId="164" fontId="2" fillId="0" borderId="13" xfId="1" applyNumberFormat="1" applyFont="1" applyBorder="1"/>
    <xf numFmtId="164" fontId="2" fillId="0" borderId="12" xfId="1" applyNumberFormat="1" applyFont="1" applyBorder="1"/>
    <xf numFmtId="164" fontId="6" fillId="0" borderId="0" xfId="0" applyNumberFormat="1" applyFont="1"/>
    <xf numFmtId="3" fontId="6" fillId="0" borderId="0" xfId="0" applyNumberFormat="1" applyFont="1"/>
    <xf numFmtId="9" fontId="3" fillId="0" borderId="0" xfId="0" applyNumberFormat="1" applyFont="1"/>
    <xf numFmtId="164" fontId="2" fillId="0" borderId="15" xfId="1" applyNumberFormat="1" applyFont="1" applyBorder="1"/>
    <xf numFmtId="164" fontId="2" fillId="0" borderId="16" xfId="1" applyNumberFormat="1" applyFont="1" applyBorder="1"/>
    <xf numFmtId="164" fontId="2" fillId="0" borderId="17" xfId="1" applyNumberFormat="1" applyFont="1" applyBorder="1"/>
    <xf numFmtId="0" fontId="2" fillId="0" borderId="15" xfId="0" applyFont="1" applyBorder="1"/>
    <xf numFmtId="0" fontId="2" fillId="0" borderId="17" xfId="0" applyFont="1" applyBorder="1"/>
    <xf numFmtId="0" fontId="7" fillId="0" borderId="0" xfId="0" applyFont="1" applyBorder="1"/>
    <xf numFmtId="0" fontId="2" fillId="0" borderId="11" xfId="0" applyFont="1" applyBorder="1"/>
    <xf numFmtId="164" fontId="2" fillId="0" borderId="14" xfId="1" applyNumberFormat="1" applyFont="1" applyBorder="1"/>
    <xf numFmtId="164" fontId="2" fillId="0" borderId="14" xfId="1" applyNumberFormat="1" applyFont="1" applyFill="1" applyBorder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topLeftCell="A40" zoomScale="80" zoomScaleNormal="80" workbookViewId="0">
      <selection activeCell="Q57" sqref="Q57"/>
    </sheetView>
  </sheetViews>
  <sheetFormatPr defaultRowHeight="12.75" x14ac:dyDescent="0.2"/>
  <cols>
    <col min="1" max="1" width="9.140625" style="4"/>
    <col min="2" max="2" width="10.5703125" style="4" customWidth="1"/>
    <col min="3" max="3" width="9.140625" style="4"/>
    <col min="4" max="4" width="26.5703125" style="4" customWidth="1"/>
    <col min="5" max="5" width="7.28515625" style="59" customWidth="1"/>
    <col min="6" max="6" width="9.42578125" style="59" customWidth="1"/>
    <col min="7" max="7" width="6.7109375" style="59" customWidth="1"/>
    <col min="8" max="8" width="11" style="59" customWidth="1"/>
    <col min="9" max="9" width="6.5703125" style="59" customWidth="1"/>
    <col min="10" max="10" width="10.85546875" style="59" customWidth="1"/>
    <col min="11" max="11" width="13.5703125" style="4" customWidth="1"/>
    <col min="12" max="12" width="12.85546875" style="4" customWidth="1"/>
    <col min="13" max="13" width="21" style="4" customWidth="1"/>
    <col min="14" max="14" width="15.140625" style="4" customWidth="1"/>
    <col min="15" max="15" width="21" style="4" customWidth="1"/>
    <col min="16" max="16384" width="9.140625" style="4"/>
  </cols>
  <sheetData>
    <row r="1" spans="1:16" ht="13.5" thickBot="1" x14ac:dyDescent="0.25">
      <c r="A1" s="5"/>
      <c r="B1" s="6"/>
      <c r="C1" s="6"/>
      <c r="D1" s="6"/>
      <c r="E1" s="7"/>
      <c r="F1" s="8">
        <v>115</v>
      </c>
      <c r="G1" s="7"/>
      <c r="H1" s="8">
        <v>130</v>
      </c>
      <c r="I1" s="7"/>
      <c r="J1" s="9">
        <v>155</v>
      </c>
      <c r="K1" s="5"/>
      <c r="L1" s="10"/>
      <c r="M1" s="2" t="s">
        <v>40</v>
      </c>
      <c r="N1" s="3" t="s">
        <v>46</v>
      </c>
    </row>
    <row r="2" spans="1:16" ht="16.5" customHeight="1" thickBot="1" x14ac:dyDescent="0.25">
      <c r="A2" s="77" t="s">
        <v>68</v>
      </c>
      <c r="B2" s="78"/>
      <c r="C2" s="78"/>
      <c r="D2" s="79"/>
      <c r="E2" s="11" t="s">
        <v>0</v>
      </c>
      <c r="F2" s="12" t="s">
        <v>26</v>
      </c>
      <c r="G2" s="11" t="s">
        <v>0</v>
      </c>
      <c r="H2" s="12" t="s">
        <v>26</v>
      </c>
      <c r="I2" s="11" t="s">
        <v>0</v>
      </c>
      <c r="J2" s="13" t="s">
        <v>26</v>
      </c>
      <c r="K2" s="14"/>
      <c r="L2" s="15"/>
      <c r="M2" s="1"/>
    </row>
    <row r="3" spans="1:16" ht="13.5" thickBot="1" x14ac:dyDescent="0.25">
      <c r="A3" s="16" t="s">
        <v>3</v>
      </c>
      <c r="B3" s="17"/>
      <c r="C3" s="17"/>
      <c r="D3" s="17"/>
      <c r="E3" s="75" t="s">
        <v>22</v>
      </c>
      <c r="F3" s="76"/>
      <c r="G3" s="75" t="s">
        <v>23</v>
      </c>
      <c r="H3" s="76"/>
      <c r="I3" s="75" t="s">
        <v>24</v>
      </c>
      <c r="J3" s="80"/>
      <c r="K3" s="16" t="s">
        <v>25</v>
      </c>
      <c r="L3" s="18" t="s">
        <v>21</v>
      </c>
      <c r="M3" s="1"/>
    </row>
    <row r="4" spans="1:16" ht="13.5" thickBot="1" x14ac:dyDescent="0.25">
      <c r="A4" s="19"/>
      <c r="B4" s="1"/>
      <c r="C4" s="1"/>
      <c r="D4" s="15"/>
      <c r="E4" s="20">
        <v>55</v>
      </c>
      <c r="F4" s="21">
        <f>E4*F1</f>
        <v>6325</v>
      </c>
      <c r="G4" s="21">
        <v>30</v>
      </c>
      <c r="H4" s="21">
        <f>SUM(G4*H1)</f>
        <v>3900</v>
      </c>
      <c r="I4" s="21">
        <v>60</v>
      </c>
      <c r="J4" s="21">
        <f>SUM(I4*J1)</f>
        <v>9300</v>
      </c>
      <c r="K4" s="22"/>
      <c r="L4" s="23"/>
      <c r="M4" s="1"/>
    </row>
    <row r="5" spans="1:16" ht="13.5" thickBot="1" x14ac:dyDescent="0.25">
      <c r="A5" s="24" t="s">
        <v>1</v>
      </c>
      <c r="B5" s="25"/>
      <c r="C5" s="25"/>
      <c r="D5" s="26"/>
      <c r="E5" s="27">
        <f>SUM(E4)</f>
        <v>55</v>
      </c>
      <c r="F5" s="28">
        <f>SUM(F4)</f>
        <v>6325</v>
      </c>
      <c r="G5" s="28">
        <f>SUM(G4)</f>
        <v>30</v>
      </c>
      <c r="H5" s="28">
        <f>SUM(H4:H4)</f>
        <v>3900</v>
      </c>
      <c r="I5" s="28">
        <f>SUM(I4)</f>
        <v>60</v>
      </c>
      <c r="J5" s="27">
        <f>SUM(J4)</f>
        <v>9300</v>
      </c>
      <c r="K5" s="27">
        <f>SUM(E5+G5+I5)</f>
        <v>145</v>
      </c>
      <c r="L5" s="27">
        <f>SUM(F5+H5+J5)</f>
        <v>19525</v>
      </c>
      <c r="M5" s="1">
        <v>129</v>
      </c>
      <c r="N5" s="4">
        <v>165</v>
      </c>
      <c r="O5" s="4" t="s">
        <v>67</v>
      </c>
      <c r="P5" s="1"/>
    </row>
    <row r="6" spans="1:16" s="35" customFormat="1" ht="13.5" thickBot="1" x14ac:dyDescent="0.25">
      <c r="A6" s="29"/>
      <c r="B6" s="30"/>
      <c r="C6" s="30"/>
      <c r="D6" s="30"/>
      <c r="E6" s="31"/>
      <c r="F6" s="32"/>
      <c r="G6" s="33"/>
      <c r="H6" s="33"/>
      <c r="I6" s="33"/>
      <c r="J6" s="33"/>
      <c r="K6" s="33"/>
      <c r="L6" s="33"/>
      <c r="M6" s="34"/>
    </row>
    <row r="7" spans="1:16" ht="13.5" thickBot="1" x14ac:dyDescent="0.25">
      <c r="A7" s="16" t="s">
        <v>29</v>
      </c>
      <c r="B7" s="17"/>
      <c r="C7" s="17"/>
      <c r="D7" s="17"/>
      <c r="E7" s="75" t="s">
        <v>22</v>
      </c>
      <c r="F7" s="76"/>
      <c r="G7" s="75" t="s">
        <v>23</v>
      </c>
      <c r="H7" s="76"/>
      <c r="I7" s="75" t="s">
        <v>24</v>
      </c>
      <c r="J7" s="80"/>
      <c r="K7" s="16" t="s">
        <v>25</v>
      </c>
      <c r="L7" s="18" t="s">
        <v>21</v>
      </c>
      <c r="M7" s="1"/>
    </row>
    <row r="8" spans="1:16" ht="13.5" thickBot="1" x14ac:dyDescent="0.25">
      <c r="A8" s="36"/>
      <c r="B8" s="34"/>
      <c r="C8" s="34"/>
      <c r="D8" s="37"/>
      <c r="E8" s="38">
        <v>0</v>
      </c>
      <c r="F8" s="39">
        <v>0</v>
      </c>
      <c r="G8" s="39">
        <v>0</v>
      </c>
      <c r="H8" s="38">
        <v>0</v>
      </c>
      <c r="I8" s="39">
        <v>22</v>
      </c>
      <c r="J8" s="39">
        <f>SUM(I8*J1)</f>
        <v>3410</v>
      </c>
      <c r="K8" s="40"/>
      <c r="L8" s="41"/>
      <c r="M8" s="1"/>
    </row>
    <row r="9" spans="1:16" ht="13.5" thickBot="1" x14ac:dyDescent="0.25">
      <c r="A9" s="24" t="s">
        <v>6</v>
      </c>
      <c r="B9" s="42"/>
      <c r="C9" s="42"/>
      <c r="D9" s="27"/>
      <c r="E9" s="27">
        <v>0</v>
      </c>
      <c r="F9" s="28">
        <v>0</v>
      </c>
      <c r="G9" s="28">
        <v>0</v>
      </c>
      <c r="H9" s="27">
        <v>0</v>
      </c>
      <c r="I9" s="28">
        <f>SUM(I8)</f>
        <v>22</v>
      </c>
      <c r="J9" s="28">
        <f>SUM(J8)</f>
        <v>3410</v>
      </c>
      <c r="K9" s="28">
        <f>SUM(I9)</f>
        <v>22</v>
      </c>
      <c r="L9" s="27">
        <f>SUM(J9)</f>
        <v>3410</v>
      </c>
      <c r="M9" s="1">
        <v>20</v>
      </c>
      <c r="N9" s="4">
        <v>22</v>
      </c>
    </row>
    <row r="10" spans="1:16" ht="13.5" thickBot="1" x14ac:dyDescent="0.25">
      <c r="A10" s="34"/>
      <c r="B10" s="34"/>
      <c r="C10" s="34"/>
      <c r="D10" s="34"/>
      <c r="E10" s="43"/>
      <c r="F10" s="43"/>
      <c r="G10" s="43"/>
      <c r="H10" s="43"/>
      <c r="I10" s="43"/>
      <c r="J10" s="43"/>
      <c r="K10" s="34"/>
      <c r="L10" s="34"/>
      <c r="M10" s="1"/>
    </row>
    <row r="11" spans="1:16" ht="13.5" thickBot="1" x14ac:dyDescent="0.25">
      <c r="A11" s="16" t="s">
        <v>66</v>
      </c>
      <c r="B11" s="17"/>
      <c r="C11" s="17"/>
      <c r="D11" s="17"/>
      <c r="E11" s="75" t="s">
        <v>22</v>
      </c>
      <c r="F11" s="76"/>
      <c r="G11" s="75" t="s">
        <v>23</v>
      </c>
      <c r="H11" s="76"/>
      <c r="I11" s="75" t="s">
        <v>24</v>
      </c>
      <c r="J11" s="80"/>
      <c r="K11" s="16" t="s">
        <v>25</v>
      </c>
      <c r="L11" s="18" t="s">
        <v>21</v>
      </c>
      <c r="M11" s="1"/>
    </row>
    <row r="12" spans="1:16" ht="13.5" thickBot="1" x14ac:dyDescent="0.25">
      <c r="A12" s="36"/>
      <c r="B12" s="34"/>
      <c r="C12" s="34"/>
      <c r="D12" s="37"/>
      <c r="E12" s="38">
        <v>28</v>
      </c>
      <c r="F12" s="38">
        <f>SUM(E12*F1)</f>
        <v>3220</v>
      </c>
      <c r="G12" s="38">
        <v>0</v>
      </c>
      <c r="H12" s="38">
        <v>0</v>
      </c>
      <c r="I12" s="38">
        <v>0</v>
      </c>
      <c r="J12" s="38">
        <v>0</v>
      </c>
      <c r="K12" s="40"/>
      <c r="L12" s="40"/>
      <c r="M12" s="1"/>
    </row>
    <row r="13" spans="1:16" ht="13.5" thickBot="1" x14ac:dyDescent="0.25">
      <c r="A13" s="24" t="s">
        <v>1</v>
      </c>
      <c r="B13" s="25"/>
      <c r="C13" s="25"/>
      <c r="D13" s="26"/>
      <c r="E13" s="27">
        <f>SUM(E12)</f>
        <v>28</v>
      </c>
      <c r="F13" s="27">
        <f>SUM(F12)</f>
        <v>3220</v>
      </c>
      <c r="G13" s="27">
        <f>SUM(G12)</f>
        <v>0</v>
      </c>
      <c r="H13" s="27">
        <v>0</v>
      </c>
      <c r="I13" s="27">
        <f>SUM(I12)</f>
        <v>0</v>
      </c>
      <c r="J13" s="27">
        <v>0</v>
      </c>
      <c r="K13" s="28">
        <f>SUM(E13)</f>
        <v>28</v>
      </c>
      <c r="L13" s="28">
        <f>SUM(F13)</f>
        <v>3220</v>
      </c>
      <c r="M13" s="1">
        <v>21</v>
      </c>
      <c r="N13" s="4">
        <v>28</v>
      </c>
    </row>
    <row r="14" spans="1:16" s="35" customFormat="1" ht="13.5" thickBot="1" x14ac:dyDescent="0.25">
      <c r="A14" s="30"/>
      <c r="B14" s="30"/>
      <c r="C14" s="30"/>
      <c r="D14" s="30"/>
      <c r="E14" s="33"/>
      <c r="F14" s="33"/>
      <c r="G14" s="33"/>
      <c r="H14" s="33"/>
      <c r="I14" s="33"/>
      <c r="J14" s="33"/>
      <c r="K14" s="30"/>
      <c r="L14" s="30"/>
      <c r="M14" s="34"/>
    </row>
    <row r="15" spans="1:16" ht="13.5" thickBot="1" x14ac:dyDescent="0.25">
      <c r="A15" s="16" t="s">
        <v>4</v>
      </c>
      <c r="B15" s="17"/>
      <c r="C15" s="17"/>
      <c r="D15" s="17"/>
      <c r="E15" s="75" t="s">
        <v>22</v>
      </c>
      <c r="F15" s="76"/>
      <c r="G15" s="75" t="s">
        <v>23</v>
      </c>
      <c r="H15" s="76"/>
      <c r="I15" s="75" t="s">
        <v>24</v>
      </c>
      <c r="J15" s="80"/>
      <c r="K15" s="16" t="s">
        <v>25</v>
      </c>
      <c r="L15" s="18" t="s">
        <v>21</v>
      </c>
      <c r="M15" s="1"/>
    </row>
    <row r="16" spans="1:16" x14ac:dyDescent="0.2">
      <c r="A16" s="44" t="s">
        <v>10</v>
      </c>
      <c r="B16" s="34"/>
      <c r="C16" s="34"/>
      <c r="D16" s="45"/>
      <c r="E16" s="46">
        <v>0</v>
      </c>
      <c r="F16" s="47">
        <v>0</v>
      </c>
      <c r="G16" s="47">
        <v>0</v>
      </c>
      <c r="H16" s="47">
        <v>0</v>
      </c>
      <c r="I16" s="47">
        <v>15</v>
      </c>
      <c r="J16" s="47">
        <f>SUM(I16*J1)</f>
        <v>2325</v>
      </c>
      <c r="K16" s="34"/>
      <c r="L16" s="45"/>
      <c r="M16" s="1">
        <v>6</v>
      </c>
      <c r="N16" s="4">
        <v>9</v>
      </c>
      <c r="O16" s="4" t="s">
        <v>55</v>
      </c>
    </row>
    <row r="17" spans="1:15" x14ac:dyDescent="0.2">
      <c r="A17" s="44" t="s">
        <v>20</v>
      </c>
      <c r="B17" s="34"/>
      <c r="C17" s="34"/>
      <c r="D17" s="37"/>
      <c r="E17" s="38">
        <v>0</v>
      </c>
      <c r="F17" s="39">
        <v>0</v>
      </c>
      <c r="G17" s="38">
        <v>0</v>
      </c>
      <c r="H17" s="39">
        <v>0</v>
      </c>
      <c r="I17" s="39">
        <v>30</v>
      </c>
      <c r="J17" s="39">
        <f>SUM(I17*J1)</f>
        <v>4650</v>
      </c>
      <c r="K17" s="34"/>
      <c r="L17" s="48"/>
      <c r="M17" s="1">
        <v>35</v>
      </c>
      <c r="N17" s="4">
        <v>50</v>
      </c>
      <c r="O17" s="4" t="s">
        <v>47</v>
      </c>
    </row>
    <row r="18" spans="1:15" x14ac:dyDescent="0.2">
      <c r="A18" s="44" t="s">
        <v>30</v>
      </c>
      <c r="B18" s="34"/>
      <c r="C18" s="34"/>
      <c r="D18" s="37"/>
      <c r="E18" s="39">
        <v>0</v>
      </c>
      <c r="F18" s="39">
        <v>0</v>
      </c>
      <c r="G18" s="39">
        <v>8</v>
      </c>
      <c r="H18" s="39">
        <f>SUM(G18*H1)</f>
        <v>1040</v>
      </c>
      <c r="I18" s="39">
        <v>32</v>
      </c>
      <c r="J18" s="39">
        <f>SUM(I18*J1)</f>
        <v>4960</v>
      </c>
      <c r="K18" s="34"/>
      <c r="L18" s="48"/>
      <c r="M18" s="19">
        <v>20</v>
      </c>
      <c r="N18" s="4">
        <v>30</v>
      </c>
      <c r="O18" s="4" t="s">
        <v>49</v>
      </c>
    </row>
    <row r="19" spans="1:15" x14ac:dyDescent="0.2">
      <c r="A19" s="44" t="s">
        <v>31</v>
      </c>
      <c r="B19" s="34"/>
      <c r="C19" s="34"/>
      <c r="D19" s="37"/>
      <c r="E19" s="39">
        <v>0</v>
      </c>
      <c r="F19" s="39">
        <v>0</v>
      </c>
      <c r="G19" s="39">
        <v>0</v>
      </c>
      <c r="H19" s="39">
        <v>0</v>
      </c>
      <c r="I19" s="39">
        <v>4</v>
      </c>
      <c r="J19" s="39">
        <f>SUM(I19*J1)</f>
        <v>620</v>
      </c>
      <c r="K19" s="34"/>
      <c r="L19" s="48"/>
      <c r="M19" s="19">
        <v>0</v>
      </c>
      <c r="N19" s="4">
        <v>1</v>
      </c>
      <c r="O19" s="4" t="s">
        <v>48</v>
      </c>
    </row>
    <row r="20" spans="1:15" x14ac:dyDescent="0.2">
      <c r="A20" s="44" t="s">
        <v>5</v>
      </c>
      <c r="B20" s="34"/>
      <c r="C20" s="34"/>
      <c r="D20" s="37"/>
      <c r="E20" s="39">
        <v>0</v>
      </c>
      <c r="F20" s="39">
        <v>0</v>
      </c>
      <c r="G20" s="39">
        <v>10</v>
      </c>
      <c r="H20" s="39">
        <f>SUM(G20*H1)</f>
        <v>1300</v>
      </c>
      <c r="I20" s="39">
        <v>5</v>
      </c>
      <c r="J20" s="39">
        <f>SUM(I20*J1)</f>
        <v>775</v>
      </c>
      <c r="K20" s="34"/>
      <c r="L20" s="48"/>
      <c r="M20" s="19">
        <v>15</v>
      </c>
      <c r="N20" s="4">
        <v>15</v>
      </c>
    </row>
    <row r="21" spans="1:15" x14ac:dyDescent="0.2">
      <c r="A21" s="44" t="s">
        <v>7</v>
      </c>
      <c r="B21" s="34"/>
      <c r="C21" s="34"/>
      <c r="D21" s="37"/>
      <c r="E21" s="39">
        <v>24</v>
      </c>
      <c r="F21" s="39">
        <f>SUM(E21*F1)</f>
        <v>2760</v>
      </c>
      <c r="G21" s="39">
        <v>0</v>
      </c>
      <c r="H21" s="39">
        <v>0</v>
      </c>
      <c r="I21" s="39">
        <v>0</v>
      </c>
      <c r="J21" s="39">
        <v>0</v>
      </c>
      <c r="K21" s="34"/>
      <c r="L21" s="48"/>
      <c r="M21" s="19">
        <v>18</v>
      </c>
      <c r="N21" s="4">
        <v>24</v>
      </c>
    </row>
    <row r="22" spans="1:15" x14ac:dyDescent="0.2">
      <c r="A22" s="44" t="s">
        <v>8</v>
      </c>
      <c r="B22" s="34"/>
      <c r="C22" s="34"/>
      <c r="D22" s="37"/>
      <c r="E22" s="39">
        <v>6</v>
      </c>
      <c r="F22" s="39">
        <f>SUM(E22*F1)</f>
        <v>690</v>
      </c>
      <c r="G22" s="39">
        <v>0</v>
      </c>
      <c r="H22" s="39">
        <v>0</v>
      </c>
      <c r="I22" s="39">
        <v>0</v>
      </c>
      <c r="J22" s="39">
        <v>0</v>
      </c>
      <c r="K22" s="34"/>
      <c r="L22" s="48"/>
      <c r="M22" s="19">
        <v>5</v>
      </c>
      <c r="N22" s="4">
        <v>6</v>
      </c>
    </row>
    <row r="23" spans="1:15" x14ac:dyDescent="0.2">
      <c r="A23" s="44" t="s">
        <v>9</v>
      </c>
      <c r="B23" s="34"/>
      <c r="C23" s="34"/>
      <c r="D23" s="37"/>
      <c r="E23" s="39">
        <v>0</v>
      </c>
      <c r="F23" s="39">
        <v>0</v>
      </c>
      <c r="G23" s="39">
        <v>5</v>
      </c>
      <c r="H23" s="39">
        <f>SUM(G23*H1)</f>
        <v>650</v>
      </c>
      <c r="I23" s="39">
        <v>10</v>
      </c>
      <c r="J23" s="39">
        <f>SUM(I23*J1)</f>
        <v>1550</v>
      </c>
      <c r="K23" s="49"/>
      <c r="L23" s="37"/>
      <c r="M23" s="19">
        <v>5</v>
      </c>
      <c r="N23" s="4">
        <v>10</v>
      </c>
    </row>
    <row r="24" spans="1:15" x14ac:dyDescent="0.2">
      <c r="A24" s="44" t="s">
        <v>18</v>
      </c>
      <c r="B24" s="1"/>
      <c r="C24" s="1"/>
      <c r="D24" s="1"/>
      <c r="E24" s="21">
        <v>0</v>
      </c>
      <c r="F24" s="20">
        <v>0</v>
      </c>
      <c r="G24" s="21">
        <v>0</v>
      </c>
      <c r="H24" s="20">
        <f>SUM(G24*H1)</f>
        <v>0</v>
      </c>
      <c r="I24" s="21">
        <v>15</v>
      </c>
      <c r="J24" s="20">
        <f>SUM(I24*J1)</f>
        <v>2325</v>
      </c>
      <c r="K24" s="19"/>
      <c r="L24" s="15"/>
      <c r="M24" s="19">
        <v>5</v>
      </c>
      <c r="N24" s="4">
        <v>5</v>
      </c>
      <c r="O24" s="4" t="s">
        <v>52</v>
      </c>
    </row>
    <row r="25" spans="1:15" ht="13.5" thickBot="1" x14ac:dyDescent="0.25">
      <c r="A25" s="19" t="s">
        <v>16</v>
      </c>
      <c r="B25" s="1"/>
      <c r="C25" s="1"/>
      <c r="D25" s="1"/>
      <c r="E25" s="21">
        <v>4</v>
      </c>
      <c r="F25" s="20">
        <v>0</v>
      </c>
      <c r="G25" s="39">
        <v>0</v>
      </c>
      <c r="H25" s="20">
        <v>0</v>
      </c>
      <c r="I25" s="21">
        <v>10</v>
      </c>
      <c r="J25" s="20">
        <f>SUM(I25*J1)</f>
        <v>1550</v>
      </c>
      <c r="K25" s="50"/>
      <c r="L25" s="15"/>
      <c r="M25" s="19">
        <v>13</v>
      </c>
      <c r="N25" s="4">
        <v>11</v>
      </c>
      <c r="O25" s="4" t="s">
        <v>53</v>
      </c>
    </row>
    <row r="26" spans="1:15" ht="13.5" thickBot="1" x14ac:dyDescent="0.25">
      <c r="A26" s="24" t="s">
        <v>6</v>
      </c>
      <c r="B26" s="25"/>
      <c r="C26" s="25"/>
      <c r="D26" s="26"/>
      <c r="E26" s="27">
        <f t="shared" ref="E26:J26" si="0">SUM(E16:E25)</f>
        <v>34</v>
      </c>
      <c r="F26" s="28">
        <f t="shared" si="0"/>
        <v>3450</v>
      </c>
      <c r="G26" s="28">
        <f t="shared" si="0"/>
        <v>23</v>
      </c>
      <c r="H26" s="28">
        <f t="shared" si="0"/>
        <v>2990</v>
      </c>
      <c r="I26" s="28">
        <f t="shared" si="0"/>
        <v>121</v>
      </c>
      <c r="J26" s="27">
        <f t="shared" si="0"/>
        <v>18755</v>
      </c>
      <c r="K26" s="27">
        <f>SUM(E26+G26+I26)</f>
        <v>178</v>
      </c>
      <c r="L26" s="27">
        <f>SUM(F26+H26+J26)</f>
        <v>25195</v>
      </c>
      <c r="M26" s="51">
        <f>SUM(M16:M25)</f>
        <v>122</v>
      </c>
      <c r="N26" s="3">
        <f>SUM(N16:N25)</f>
        <v>161</v>
      </c>
    </row>
    <row r="27" spans="1:15" ht="13.5" thickBot="1" x14ac:dyDescent="0.25">
      <c r="A27" s="34"/>
      <c r="B27" s="34"/>
      <c r="C27" s="34"/>
      <c r="D27" s="34"/>
      <c r="E27" s="43"/>
      <c r="F27" s="43"/>
      <c r="G27" s="43"/>
      <c r="H27" s="43"/>
      <c r="I27" s="43"/>
      <c r="J27" s="43"/>
      <c r="K27" s="34"/>
      <c r="L27" s="30"/>
      <c r="M27" s="1"/>
    </row>
    <row r="28" spans="1:15" ht="13.5" thickBot="1" x14ac:dyDescent="0.25">
      <c r="A28" s="16" t="s">
        <v>11</v>
      </c>
      <c r="B28" s="17"/>
      <c r="C28" s="17"/>
      <c r="D28" s="17"/>
      <c r="E28" s="75" t="s">
        <v>22</v>
      </c>
      <c r="F28" s="76"/>
      <c r="G28" s="75" t="s">
        <v>23</v>
      </c>
      <c r="H28" s="76"/>
      <c r="I28" s="75" t="s">
        <v>24</v>
      </c>
      <c r="J28" s="80"/>
      <c r="K28" s="16" t="s">
        <v>25</v>
      </c>
      <c r="L28" s="18" t="s">
        <v>21</v>
      </c>
      <c r="M28" s="1"/>
    </row>
    <row r="29" spans="1:15" x14ac:dyDescent="0.2">
      <c r="A29" s="44" t="s">
        <v>14</v>
      </c>
      <c r="B29" s="34"/>
      <c r="C29" s="34"/>
      <c r="D29" s="45"/>
      <c r="E29" s="46">
        <v>0</v>
      </c>
      <c r="F29" s="47">
        <v>0</v>
      </c>
      <c r="G29" s="47">
        <v>12</v>
      </c>
      <c r="H29" s="47">
        <f>SUM(G29*H1)</f>
        <v>1560</v>
      </c>
      <c r="I29" s="47">
        <v>0</v>
      </c>
      <c r="J29" s="47">
        <v>0</v>
      </c>
      <c r="K29" s="34"/>
      <c r="L29" s="52"/>
      <c r="M29" s="19">
        <v>9</v>
      </c>
      <c r="N29" s="4">
        <v>12</v>
      </c>
    </row>
    <row r="30" spans="1:15" x14ac:dyDescent="0.2">
      <c r="A30" s="44" t="s">
        <v>12</v>
      </c>
      <c r="B30" s="34"/>
      <c r="C30" s="34"/>
      <c r="D30" s="37"/>
      <c r="E30" s="38">
        <v>0</v>
      </c>
      <c r="F30" s="39">
        <v>0</v>
      </c>
      <c r="G30" s="39">
        <v>5</v>
      </c>
      <c r="H30" s="39">
        <f>SUM(G30*H1)</f>
        <v>650</v>
      </c>
      <c r="I30" s="39">
        <v>5</v>
      </c>
      <c r="J30" s="39">
        <f>SUM(I30*J1)</f>
        <v>775</v>
      </c>
      <c r="K30" s="34"/>
      <c r="L30" s="52"/>
      <c r="M30" s="19">
        <v>10</v>
      </c>
      <c r="N30" s="4">
        <v>10</v>
      </c>
    </row>
    <row r="31" spans="1:15" x14ac:dyDescent="0.2">
      <c r="A31" s="44" t="s">
        <v>19</v>
      </c>
      <c r="B31" s="34"/>
      <c r="C31" s="34"/>
      <c r="D31" s="37"/>
      <c r="E31" s="38">
        <v>0</v>
      </c>
      <c r="F31" s="39">
        <v>0</v>
      </c>
      <c r="G31" s="39">
        <v>6</v>
      </c>
      <c r="H31" s="39">
        <f>SUM(G31*H1)</f>
        <v>780</v>
      </c>
      <c r="I31" s="39"/>
      <c r="J31" s="39">
        <v>0</v>
      </c>
      <c r="K31" s="34"/>
      <c r="L31" s="52"/>
      <c r="M31" s="19">
        <v>6</v>
      </c>
      <c r="N31" s="4">
        <v>6</v>
      </c>
    </row>
    <row r="32" spans="1:15" x14ac:dyDescent="0.2">
      <c r="A32" s="44" t="s">
        <v>13</v>
      </c>
      <c r="B32" s="34"/>
      <c r="C32" s="34"/>
      <c r="D32" s="37"/>
      <c r="E32" s="38">
        <v>0</v>
      </c>
      <c r="F32" s="39">
        <v>0</v>
      </c>
      <c r="G32" s="39">
        <v>6</v>
      </c>
      <c r="H32" s="39">
        <f>SUM(G32*H1)</f>
        <v>780</v>
      </c>
      <c r="I32" s="39">
        <v>0</v>
      </c>
      <c r="J32" s="39">
        <v>0</v>
      </c>
      <c r="K32" s="34"/>
      <c r="L32" s="52"/>
      <c r="M32" s="19">
        <v>6</v>
      </c>
      <c r="N32" s="4">
        <v>6</v>
      </c>
    </row>
    <row r="33" spans="1:15" x14ac:dyDescent="0.2">
      <c r="A33" s="44" t="s">
        <v>2</v>
      </c>
      <c r="B33" s="1"/>
      <c r="C33" s="1"/>
      <c r="D33" s="1"/>
      <c r="E33" s="21">
        <v>0</v>
      </c>
      <c r="F33" s="20">
        <v>0</v>
      </c>
      <c r="G33" s="39">
        <v>15</v>
      </c>
      <c r="H33" s="20">
        <f>SUM(G33*H1)</f>
        <v>1950</v>
      </c>
      <c r="I33" s="21">
        <v>0</v>
      </c>
      <c r="J33" s="20">
        <f>SUM(I33*J1)</f>
        <v>0</v>
      </c>
      <c r="K33" s="19"/>
      <c r="L33" s="15"/>
      <c r="M33" s="19">
        <v>10</v>
      </c>
      <c r="N33" s="4">
        <v>15</v>
      </c>
    </row>
    <row r="34" spans="1:15" ht="13.5" thickBot="1" x14ac:dyDescent="0.25">
      <c r="A34" s="44" t="s">
        <v>17</v>
      </c>
      <c r="B34" s="1"/>
      <c r="C34" s="34"/>
      <c r="D34" s="34"/>
      <c r="E34" s="39">
        <v>0</v>
      </c>
      <c r="F34" s="20">
        <v>0</v>
      </c>
      <c r="G34" s="39">
        <v>0</v>
      </c>
      <c r="H34" s="20">
        <f>G34*H1</f>
        <v>0</v>
      </c>
      <c r="I34" s="21">
        <v>15</v>
      </c>
      <c r="J34" s="20">
        <f>I34*J1</f>
        <v>2325</v>
      </c>
      <c r="K34" s="50"/>
      <c r="L34" s="15"/>
      <c r="M34" s="19">
        <v>15</v>
      </c>
      <c r="N34" s="4">
        <v>20</v>
      </c>
      <c r="O34" s="4" t="s">
        <v>50</v>
      </c>
    </row>
    <row r="35" spans="1:15" ht="13.5" thickBot="1" x14ac:dyDescent="0.25">
      <c r="A35" s="24" t="s">
        <v>6</v>
      </c>
      <c r="B35" s="25"/>
      <c r="C35" s="25"/>
      <c r="D35" s="26"/>
      <c r="E35" s="27">
        <v>0</v>
      </c>
      <c r="F35" s="28">
        <f>SUM(F29:F32)</f>
        <v>0</v>
      </c>
      <c r="G35" s="28">
        <f>SUM(G29:G34)</f>
        <v>44</v>
      </c>
      <c r="H35" s="28">
        <f>SUM(H29:H34)</f>
        <v>5720</v>
      </c>
      <c r="I35" s="28">
        <f>SUM(I29:I34)</f>
        <v>20</v>
      </c>
      <c r="J35" s="28">
        <f>SUM(J29:J34)</f>
        <v>3100</v>
      </c>
      <c r="K35" s="27">
        <f>SUM(E35+G35+I35)</f>
        <v>64</v>
      </c>
      <c r="L35" s="27">
        <f>SUM(H35+J35)</f>
        <v>8820</v>
      </c>
      <c r="M35" s="51">
        <f>SUM(M29:M34)</f>
        <v>56</v>
      </c>
      <c r="N35" s="3">
        <f>SUM(N29:N34)</f>
        <v>69</v>
      </c>
    </row>
    <row r="36" spans="1:15" ht="13.5" thickBot="1" x14ac:dyDescent="0.25">
      <c r="A36" s="34"/>
      <c r="B36" s="34"/>
      <c r="C36" s="34"/>
      <c r="D36" s="34"/>
      <c r="E36" s="43"/>
      <c r="F36" s="43"/>
      <c r="G36" s="43"/>
      <c r="H36" s="43"/>
      <c r="I36" s="43"/>
      <c r="J36" s="43"/>
      <c r="K36" s="34"/>
      <c r="L36" s="30"/>
      <c r="M36" s="1"/>
    </row>
    <row r="37" spans="1:15" ht="13.5" thickBot="1" x14ac:dyDescent="0.25">
      <c r="A37" s="16" t="s">
        <v>28</v>
      </c>
      <c r="B37" s="17"/>
      <c r="C37" s="17"/>
      <c r="D37" s="17"/>
      <c r="E37" s="75" t="s">
        <v>22</v>
      </c>
      <c r="F37" s="76"/>
      <c r="G37" s="75" t="s">
        <v>23</v>
      </c>
      <c r="H37" s="76"/>
      <c r="I37" s="75" t="s">
        <v>24</v>
      </c>
      <c r="J37" s="80"/>
      <c r="K37" s="16" t="s">
        <v>25</v>
      </c>
      <c r="L37" s="18" t="s">
        <v>21</v>
      </c>
      <c r="M37" s="1"/>
      <c r="N37" s="1"/>
    </row>
    <row r="38" spans="1:15" x14ac:dyDescent="0.2">
      <c r="A38" s="19" t="s">
        <v>32</v>
      </c>
      <c r="B38" s="1"/>
      <c r="C38" s="1"/>
      <c r="D38" s="1"/>
      <c r="E38" s="21">
        <v>2</v>
      </c>
      <c r="F38" s="20">
        <f>E38*F1</f>
        <v>230</v>
      </c>
      <c r="G38" s="21">
        <v>60</v>
      </c>
      <c r="H38" s="20">
        <f>G38*H1</f>
        <v>7800</v>
      </c>
      <c r="I38" s="21">
        <v>60</v>
      </c>
      <c r="J38" s="20">
        <f>I38*J1</f>
        <v>9300</v>
      </c>
      <c r="K38" s="15"/>
      <c r="L38" s="22"/>
      <c r="M38" s="1">
        <v>61</v>
      </c>
      <c r="N38" s="4">
        <v>122</v>
      </c>
    </row>
    <row r="39" spans="1:15" x14ac:dyDescent="0.2">
      <c r="A39" s="19" t="s">
        <v>15</v>
      </c>
      <c r="B39" s="1"/>
      <c r="C39" s="1"/>
      <c r="D39" s="1"/>
      <c r="E39" s="21">
        <v>0</v>
      </c>
      <c r="F39" s="20">
        <v>0</v>
      </c>
      <c r="G39" s="21">
        <v>0</v>
      </c>
      <c r="H39" s="20">
        <f>SUM(G39*H1)</f>
        <v>0</v>
      </c>
      <c r="I39" s="21">
        <v>15</v>
      </c>
      <c r="J39" s="20">
        <f>SUM(I39*J1)</f>
        <v>2325</v>
      </c>
      <c r="K39" s="15"/>
      <c r="L39" s="22"/>
      <c r="M39" s="19">
        <v>5</v>
      </c>
      <c r="N39" s="4">
        <v>10</v>
      </c>
    </row>
    <row r="40" spans="1:15" ht="13.5" thickBot="1" x14ac:dyDescent="0.25">
      <c r="A40" s="19" t="s">
        <v>33</v>
      </c>
      <c r="B40" s="1"/>
      <c r="C40" s="1"/>
      <c r="D40" s="1"/>
      <c r="E40" s="21">
        <v>4</v>
      </c>
      <c r="F40" s="20">
        <f>SUM(E40*F1)</f>
        <v>460</v>
      </c>
      <c r="G40" s="39">
        <v>10</v>
      </c>
      <c r="H40" s="20">
        <f>G40*H1</f>
        <v>1300</v>
      </c>
      <c r="I40" s="21">
        <v>10</v>
      </c>
      <c r="J40" s="20">
        <f>I40*J1</f>
        <v>1550</v>
      </c>
      <c r="K40" s="15"/>
      <c r="L40" s="22"/>
      <c r="M40" s="19">
        <v>2</v>
      </c>
      <c r="N40" s="4">
        <v>24</v>
      </c>
      <c r="O40" s="4" t="s">
        <v>54</v>
      </c>
    </row>
    <row r="41" spans="1:15" ht="13.5" thickBot="1" x14ac:dyDescent="0.25">
      <c r="A41" s="24" t="s">
        <v>1</v>
      </c>
      <c r="B41" s="25"/>
      <c r="C41" s="25"/>
      <c r="D41" s="26"/>
      <c r="E41" s="27">
        <f t="shared" ref="E41:J41" si="1">SUM(E38:E40)</f>
        <v>6</v>
      </c>
      <c r="F41" s="28">
        <f t="shared" si="1"/>
        <v>690</v>
      </c>
      <c r="G41" s="28">
        <f t="shared" si="1"/>
        <v>70</v>
      </c>
      <c r="H41" s="28">
        <f t="shared" si="1"/>
        <v>9100</v>
      </c>
      <c r="I41" s="28">
        <f t="shared" si="1"/>
        <v>85</v>
      </c>
      <c r="J41" s="27">
        <f t="shared" si="1"/>
        <v>13175</v>
      </c>
      <c r="K41" s="27">
        <f>SUM(E41+G41+I41)</f>
        <v>161</v>
      </c>
      <c r="L41" s="27">
        <f>SUM(F41+H41+J41)</f>
        <v>22965</v>
      </c>
      <c r="M41" s="51">
        <f>SUM(M38:M40)</f>
        <v>68</v>
      </c>
      <c r="N41" s="3">
        <f>SUM(N38:N40)</f>
        <v>156</v>
      </c>
    </row>
    <row r="42" spans="1:15" ht="13.5" thickBot="1" x14ac:dyDescent="0.25">
      <c r="A42" s="29"/>
      <c r="B42" s="53"/>
      <c r="C42" s="53"/>
      <c r="D42" s="53"/>
      <c r="E42" s="54"/>
      <c r="F42" s="54"/>
      <c r="G42" s="54"/>
      <c r="H42" s="54"/>
      <c r="I42" s="54"/>
      <c r="J42" s="54"/>
      <c r="K42" s="54"/>
      <c r="L42" s="54"/>
      <c r="M42" s="1"/>
    </row>
    <row r="43" spans="1:15" ht="13.5" thickBot="1" x14ac:dyDescent="0.25">
      <c r="A43" s="16" t="s">
        <v>34</v>
      </c>
      <c r="B43" s="16"/>
      <c r="C43" s="16"/>
      <c r="D43" s="16"/>
      <c r="E43" s="75" t="s">
        <v>22</v>
      </c>
      <c r="F43" s="76"/>
      <c r="G43" s="75" t="s">
        <v>23</v>
      </c>
      <c r="H43" s="76"/>
      <c r="I43" s="75" t="s">
        <v>24</v>
      </c>
      <c r="J43" s="80"/>
      <c r="K43" s="16" t="s">
        <v>25</v>
      </c>
      <c r="L43" s="18" t="s">
        <v>21</v>
      </c>
      <c r="M43" s="1"/>
    </row>
    <row r="44" spans="1:15" ht="16.5" customHeight="1" thickBot="1" x14ac:dyDescent="0.25">
      <c r="A44" s="81" t="s">
        <v>1</v>
      </c>
      <c r="B44" s="82"/>
      <c r="C44" s="82"/>
      <c r="D44" s="83"/>
      <c r="E44" s="55"/>
      <c r="F44" s="24"/>
      <c r="G44" s="56">
        <v>40</v>
      </c>
      <c r="H44" s="57">
        <f>SUM(G44*H1)</f>
        <v>5200</v>
      </c>
      <c r="I44" s="56">
        <v>40</v>
      </c>
      <c r="J44" s="57">
        <f>SUM(I44*J1)</f>
        <v>6200</v>
      </c>
      <c r="K44" s="56">
        <f>SUM(G44+I44)</f>
        <v>80</v>
      </c>
      <c r="L44" s="57">
        <f>SUM(H44+J44)</f>
        <v>11400</v>
      </c>
      <c r="M44" s="2">
        <f>SUM(M53+M59)</f>
        <v>38</v>
      </c>
      <c r="N44" s="3">
        <v>80</v>
      </c>
    </row>
    <row r="45" spans="1:15" ht="16.5" customHeight="1" x14ac:dyDescent="0.2">
      <c r="A45" s="58" t="s">
        <v>39</v>
      </c>
      <c r="E45" s="4"/>
      <c r="F45" s="4"/>
      <c r="G45" s="4"/>
      <c r="H45" s="4"/>
      <c r="I45" s="4"/>
      <c r="J45" s="4"/>
      <c r="M45" s="1"/>
    </row>
    <row r="46" spans="1:15" ht="16.5" customHeight="1" x14ac:dyDescent="0.2">
      <c r="A46" s="4" t="s">
        <v>51</v>
      </c>
      <c r="M46" s="4">
        <v>18</v>
      </c>
      <c r="N46" s="4">
        <v>18</v>
      </c>
    </row>
    <row r="47" spans="1:15" ht="17.25" customHeight="1" x14ac:dyDescent="0.2">
      <c r="A47" s="4" t="s">
        <v>42</v>
      </c>
      <c r="M47" s="4">
        <v>2</v>
      </c>
      <c r="N47" s="4">
        <v>2</v>
      </c>
    </row>
    <row r="48" spans="1:15" ht="16.5" customHeight="1" x14ac:dyDescent="0.2">
      <c r="A48" s="4" t="s">
        <v>35</v>
      </c>
      <c r="M48" s="4">
        <v>5</v>
      </c>
      <c r="N48" s="4">
        <v>9</v>
      </c>
    </row>
    <row r="49" spans="1:14" ht="16.5" customHeight="1" x14ac:dyDescent="0.2">
      <c r="A49" s="4" t="s">
        <v>36</v>
      </c>
      <c r="M49" s="4">
        <v>2</v>
      </c>
      <c r="N49" s="4">
        <v>2</v>
      </c>
    </row>
    <row r="50" spans="1:14" ht="16.5" customHeight="1" x14ac:dyDescent="0.2">
      <c r="A50" s="4" t="s">
        <v>45</v>
      </c>
      <c r="M50" s="4">
        <v>0</v>
      </c>
      <c r="N50" s="4">
        <v>5</v>
      </c>
    </row>
    <row r="51" spans="1:14" ht="16.5" customHeight="1" x14ac:dyDescent="0.2">
      <c r="A51" s="4" t="s">
        <v>37</v>
      </c>
      <c r="M51" s="4">
        <v>0</v>
      </c>
      <c r="N51" s="4">
        <v>2</v>
      </c>
    </row>
    <row r="52" spans="1:14" ht="16.5" customHeight="1" x14ac:dyDescent="0.2">
      <c r="A52" s="4" t="s">
        <v>38</v>
      </c>
      <c r="M52" s="4">
        <v>0</v>
      </c>
      <c r="N52" s="4">
        <v>2</v>
      </c>
    </row>
    <row r="53" spans="1:14" ht="16.5" customHeight="1" x14ac:dyDescent="0.2">
      <c r="A53" s="3" t="s">
        <v>43</v>
      </c>
      <c r="M53" s="3">
        <f>SUM(M46:M52)</f>
        <v>27</v>
      </c>
      <c r="N53" s="3">
        <f>SUM(N46:N52)</f>
        <v>40</v>
      </c>
    </row>
    <row r="54" spans="1:14" ht="16.5" customHeight="1" x14ac:dyDescent="0.2">
      <c r="A54" s="3"/>
      <c r="M54" s="3"/>
      <c r="N54" s="3"/>
    </row>
    <row r="55" spans="1:14" ht="16.5" customHeight="1" x14ac:dyDescent="0.2">
      <c r="A55" s="58" t="s">
        <v>41</v>
      </c>
      <c r="M55" s="3"/>
      <c r="N55" s="3"/>
    </row>
    <row r="56" spans="1:14" ht="16.5" customHeight="1" x14ac:dyDescent="0.2">
      <c r="A56" s="4" t="s">
        <v>35</v>
      </c>
      <c r="M56" s="4">
        <v>3</v>
      </c>
      <c r="N56" s="4">
        <v>7</v>
      </c>
    </row>
    <row r="57" spans="1:14" ht="16.5" customHeight="1" x14ac:dyDescent="0.2">
      <c r="A57" s="4" t="s">
        <v>36</v>
      </c>
      <c r="M57" s="4">
        <v>3</v>
      </c>
      <c r="N57" s="4">
        <v>3</v>
      </c>
    </row>
    <row r="58" spans="1:14" ht="16.5" customHeight="1" x14ac:dyDescent="0.2">
      <c r="A58" s="4" t="s">
        <v>37</v>
      </c>
      <c r="M58" s="4">
        <v>5</v>
      </c>
      <c r="N58" s="4">
        <v>30</v>
      </c>
    </row>
    <row r="59" spans="1:14" ht="16.5" customHeight="1" x14ac:dyDescent="0.2">
      <c r="A59" s="3" t="s">
        <v>44</v>
      </c>
      <c r="M59" s="3">
        <f>SUM(M56:M58)</f>
        <v>11</v>
      </c>
      <c r="N59" s="3">
        <f>SUM(N56:N58)</f>
        <v>40</v>
      </c>
    </row>
    <row r="60" spans="1:14" ht="13.5" thickBot="1" x14ac:dyDescent="0.25">
      <c r="B60" s="60"/>
      <c r="C60" s="60"/>
      <c r="D60" s="60"/>
      <c r="E60" s="61"/>
      <c r="F60" s="61"/>
      <c r="G60" s="61"/>
      <c r="H60" s="61"/>
      <c r="I60" s="61"/>
      <c r="J60" s="61"/>
      <c r="K60" s="60"/>
      <c r="L60" s="60"/>
    </row>
    <row r="61" spans="1:14" s="3" customFormat="1" ht="13.5" thickBot="1" x14ac:dyDescent="0.25">
      <c r="A61" s="56" t="s">
        <v>27</v>
      </c>
      <c r="B61" s="25"/>
      <c r="C61" s="25"/>
      <c r="D61" s="26"/>
      <c r="E61" s="27">
        <f>SUM(E41+E26+E5)</f>
        <v>95</v>
      </c>
      <c r="F61" s="28">
        <f>SUM(F41+F26+F13+F5)</f>
        <v>13685</v>
      </c>
      <c r="G61" s="28">
        <f>SUM(G44+G41+G35+G26+G5)</f>
        <v>207</v>
      </c>
      <c r="H61" s="28">
        <f>SUM(H41+H29+H26+H5)</f>
        <v>17550</v>
      </c>
      <c r="I61" s="28">
        <f>SUM(I44+I41+I35+I26+I9+I5)</f>
        <v>348</v>
      </c>
      <c r="J61" s="27">
        <f>SUM(J41+J35+J26+J5)</f>
        <v>44330</v>
      </c>
      <c r="K61" s="27">
        <f>SUM(K44+K41+K35+K26+K13+K9+K5)</f>
        <v>678</v>
      </c>
      <c r="L61" s="27">
        <f>SUM(L44+L41+L35+L26+L13+L9+L5)</f>
        <v>94535</v>
      </c>
      <c r="M61" s="51">
        <f>SUM(M59+M53+M41+M35+M26+M13+M9+M5)</f>
        <v>454</v>
      </c>
      <c r="N61" s="3">
        <f>SUM(N44+N41+N35+N26+N13+N9+N5)</f>
        <v>681</v>
      </c>
    </row>
    <row r="62" spans="1:14" x14ac:dyDescent="0.2">
      <c r="F62" s="62"/>
      <c r="G62" s="62"/>
    </row>
    <row r="63" spans="1:14" x14ac:dyDescent="0.2">
      <c r="K63" s="63"/>
      <c r="L63" s="64"/>
      <c r="M63" s="65">
        <v>0.67</v>
      </c>
      <c r="N63" s="65">
        <v>1</v>
      </c>
    </row>
    <row r="65" spans="1:10" x14ac:dyDescent="0.2">
      <c r="A65" s="3"/>
    </row>
    <row r="66" spans="1:10" x14ac:dyDescent="0.2">
      <c r="E66" s="4"/>
      <c r="F66" s="4"/>
      <c r="G66" s="4"/>
      <c r="H66" s="4"/>
      <c r="I66" s="4"/>
      <c r="J66" s="4"/>
    </row>
    <row r="67" spans="1:10" x14ac:dyDescent="0.2">
      <c r="E67" s="4"/>
      <c r="F67" s="4"/>
      <c r="G67" s="4"/>
      <c r="H67" s="4"/>
      <c r="I67" s="4"/>
      <c r="J67" s="4"/>
    </row>
    <row r="68" spans="1:10" x14ac:dyDescent="0.2">
      <c r="E68" s="4"/>
      <c r="F68" s="4"/>
      <c r="G68" s="4"/>
      <c r="H68" s="4"/>
      <c r="I68" s="4"/>
      <c r="J68" s="4"/>
    </row>
    <row r="69" spans="1:10" x14ac:dyDescent="0.2">
      <c r="E69" s="4"/>
      <c r="F69" s="4"/>
      <c r="G69" s="4"/>
      <c r="H69" s="4"/>
      <c r="I69" s="4"/>
      <c r="J69" s="4"/>
    </row>
    <row r="70" spans="1:10" x14ac:dyDescent="0.2">
      <c r="E70" s="4"/>
      <c r="F70" s="4"/>
      <c r="G70" s="4"/>
      <c r="H70" s="4"/>
      <c r="I70" s="4"/>
      <c r="J70" s="4"/>
    </row>
    <row r="71" spans="1:10" x14ac:dyDescent="0.2">
      <c r="E71" s="4"/>
      <c r="F71" s="4"/>
      <c r="G71" s="4"/>
      <c r="H71" s="4"/>
      <c r="I71" s="4"/>
      <c r="J71" s="4"/>
    </row>
    <row r="73" spans="1:10" x14ac:dyDescent="0.2">
      <c r="A73" s="3"/>
    </row>
    <row r="74" spans="1:10" x14ac:dyDescent="0.2">
      <c r="E74" s="4"/>
      <c r="F74" s="4"/>
      <c r="G74" s="4"/>
      <c r="H74" s="4"/>
      <c r="I74" s="4"/>
      <c r="J74" s="4"/>
    </row>
    <row r="75" spans="1:10" x14ac:dyDescent="0.2">
      <c r="E75" s="4"/>
      <c r="F75" s="4"/>
      <c r="G75" s="4"/>
      <c r="H75" s="4"/>
      <c r="I75" s="4"/>
      <c r="J75" s="4"/>
    </row>
    <row r="76" spans="1:10" x14ac:dyDescent="0.2">
      <c r="E76" s="4"/>
      <c r="F76" s="4"/>
      <c r="G76" s="4"/>
      <c r="H76" s="4"/>
      <c r="I76" s="4"/>
      <c r="J76" s="4"/>
    </row>
    <row r="77" spans="1:10" x14ac:dyDescent="0.2">
      <c r="E77" s="4"/>
      <c r="F77" s="4"/>
      <c r="G77" s="4"/>
      <c r="H77" s="4"/>
      <c r="I77" s="4"/>
      <c r="J77" s="4"/>
    </row>
  </sheetData>
  <mergeCells count="23">
    <mergeCell ref="E43:F43"/>
    <mergeCell ref="G43:H43"/>
    <mergeCell ref="I43:J43"/>
    <mergeCell ref="A44:D44"/>
    <mergeCell ref="G3:H3"/>
    <mergeCell ref="E3:F3"/>
    <mergeCell ref="I3:J3"/>
    <mergeCell ref="I11:J11"/>
    <mergeCell ref="I15:J15"/>
    <mergeCell ref="I28:J28"/>
    <mergeCell ref="I37:J37"/>
    <mergeCell ref="E7:F7"/>
    <mergeCell ref="G7:H7"/>
    <mergeCell ref="I7:J7"/>
    <mergeCell ref="E15:F15"/>
    <mergeCell ref="E11:F11"/>
    <mergeCell ref="E28:F28"/>
    <mergeCell ref="A2:D2"/>
    <mergeCell ref="E37:F37"/>
    <mergeCell ref="G11:H11"/>
    <mergeCell ref="G15:H15"/>
    <mergeCell ref="G28:H28"/>
    <mergeCell ref="G37:H3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zoomScale="90" zoomScaleNormal="90" workbookViewId="0">
      <selection activeCell="F33" sqref="F33"/>
    </sheetView>
  </sheetViews>
  <sheetFormatPr defaultRowHeight="12.75" x14ac:dyDescent="0.2"/>
  <cols>
    <col min="1" max="3" width="9.140625" style="4"/>
    <col min="4" max="4" width="40.5703125" style="4" customWidth="1"/>
    <col min="5" max="5" width="8.5703125" style="59" customWidth="1"/>
    <col min="6" max="6" width="9.42578125" style="59" customWidth="1"/>
    <col min="7" max="7" width="8.7109375" style="59" customWidth="1"/>
    <col min="8" max="8" width="9" style="59" customWidth="1"/>
    <col min="9" max="9" width="7.85546875" style="59" customWidth="1"/>
    <col min="10" max="10" width="10.85546875" style="59" customWidth="1"/>
    <col min="11" max="11" width="13.5703125" style="4" customWidth="1"/>
    <col min="12" max="12" width="13" style="4" customWidth="1"/>
    <col min="13" max="16384" width="9.140625" style="4"/>
  </cols>
  <sheetData>
    <row r="1" spans="1:16" ht="13.5" thickBot="1" x14ac:dyDescent="0.25">
      <c r="A1" s="19"/>
      <c r="B1" s="1"/>
      <c r="C1" s="1"/>
      <c r="D1" s="1"/>
      <c r="E1" s="66"/>
      <c r="F1" s="67">
        <v>115</v>
      </c>
      <c r="G1" s="66"/>
      <c r="H1" s="67">
        <v>130</v>
      </c>
      <c r="I1" s="66"/>
      <c r="J1" s="68">
        <v>155</v>
      </c>
      <c r="K1" s="69"/>
      <c r="L1" s="70"/>
      <c r="M1" s="1"/>
      <c r="N1" s="1"/>
    </row>
    <row r="2" spans="1:16" ht="16.5" customHeight="1" thickBot="1" x14ac:dyDescent="0.25">
      <c r="A2" s="77" t="s">
        <v>68</v>
      </c>
      <c r="B2" s="78"/>
      <c r="C2" s="78"/>
      <c r="D2" s="79"/>
      <c r="E2" s="11" t="s">
        <v>0</v>
      </c>
      <c r="F2" s="12" t="s">
        <v>26</v>
      </c>
      <c r="G2" s="11" t="s">
        <v>0</v>
      </c>
      <c r="H2" s="12" t="s">
        <v>26</v>
      </c>
      <c r="I2" s="11" t="s">
        <v>0</v>
      </c>
      <c r="J2" s="13" t="s">
        <v>26</v>
      </c>
      <c r="K2" s="14"/>
      <c r="L2" s="15"/>
      <c r="M2" s="1"/>
    </row>
    <row r="3" spans="1:16" ht="13.5" thickBot="1" x14ac:dyDescent="0.25">
      <c r="A3" s="16" t="s">
        <v>3</v>
      </c>
      <c r="B3" s="17"/>
      <c r="C3" s="17"/>
      <c r="D3" s="17"/>
      <c r="E3" s="75" t="s">
        <v>22</v>
      </c>
      <c r="F3" s="76"/>
      <c r="G3" s="75" t="s">
        <v>23</v>
      </c>
      <c r="H3" s="76"/>
      <c r="I3" s="75" t="s">
        <v>24</v>
      </c>
      <c r="J3" s="80"/>
      <c r="K3" s="16" t="s">
        <v>25</v>
      </c>
      <c r="L3" s="18" t="s">
        <v>21</v>
      </c>
      <c r="M3" s="1"/>
    </row>
    <row r="4" spans="1:16" ht="13.5" thickBot="1" x14ac:dyDescent="0.25">
      <c r="A4" s="19"/>
      <c r="B4" s="1"/>
      <c r="C4" s="1"/>
      <c r="D4" s="15"/>
      <c r="E4" s="20">
        <v>55</v>
      </c>
      <c r="F4" s="21">
        <f>E4*F1</f>
        <v>6325</v>
      </c>
      <c r="G4" s="21">
        <v>30</v>
      </c>
      <c r="H4" s="21">
        <f>SUM(G4*H1)</f>
        <v>3900</v>
      </c>
      <c r="I4" s="21">
        <v>60</v>
      </c>
      <c r="J4" s="21">
        <f>SUM(I4*J1)</f>
        <v>9300</v>
      </c>
      <c r="K4" s="22"/>
      <c r="L4" s="23"/>
      <c r="M4" s="1"/>
    </row>
    <row r="5" spans="1:16" ht="13.5" thickBot="1" x14ac:dyDescent="0.25">
      <c r="A5" s="24" t="s">
        <v>1</v>
      </c>
      <c r="B5" s="25"/>
      <c r="C5" s="25"/>
      <c r="D5" s="26"/>
      <c r="E5" s="27">
        <f>SUM(E4)</f>
        <v>55</v>
      </c>
      <c r="F5" s="28">
        <f>SUM(F4)</f>
        <v>6325</v>
      </c>
      <c r="G5" s="28">
        <f>SUM(G4)</f>
        <v>30</v>
      </c>
      <c r="H5" s="28">
        <f>SUM(H4:H4)</f>
        <v>3900</v>
      </c>
      <c r="I5" s="28">
        <f>SUM(I4)</f>
        <v>60</v>
      </c>
      <c r="J5" s="27">
        <f>SUM(J4)</f>
        <v>9300</v>
      </c>
      <c r="K5" s="27">
        <f>SUM(E5+G5+I5)</f>
        <v>145</v>
      </c>
      <c r="L5" s="27">
        <f>SUM(F5+H5+J5)</f>
        <v>19525</v>
      </c>
      <c r="M5" s="1"/>
      <c r="P5" s="1"/>
    </row>
    <row r="6" spans="1:16" s="35" customFormat="1" ht="13.5" thickBot="1" x14ac:dyDescent="0.25">
      <c r="A6" s="29"/>
      <c r="B6" s="30"/>
      <c r="C6" s="30"/>
      <c r="D6" s="30"/>
      <c r="E6" s="31"/>
      <c r="F6" s="32"/>
      <c r="G6" s="33"/>
      <c r="H6" s="33"/>
      <c r="I6" s="33"/>
      <c r="J6" s="33"/>
      <c r="K6" s="33"/>
      <c r="L6" s="33"/>
      <c r="M6" s="34"/>
    </row>
    <row r="7" spans="1:16" ht="13.5" thickBot="1" x14ac:dyDescent="0.25">
      <c r="A7" s="16" t="s">
        <v>29</v>
      </c>
      <c r="B7" s="17"/>
      <c r="C7" s="17"/>
      <c r="D7" s="17"/>
      <c r="E7" s="75" t="s">
        <v>22</v>
      </c>
      <c r="F7" s="76"/>
      <c r="G7" s="75" t="s">
        <v>23</v>
      </c>
      <c r="H7" s="76"/>
      <c r="I7" s="75" t="s">
        <v>24</v>
      </c>
      <c r="J7" s="80"/>
      <c r="K7" s="16" t="s">
        <v>25</v>
      </c>
      <c r="L7" s="18" t="s">
        <v>21</v>
      </c>
      <c r="M7" s="1"/>
    </row>
    <row r="8" spans="1:16" ht="13.5" thickBot="1" x14ac:dyDescent="0.25">
      <c r="A8" s="36"/>
      <c r="B8" s="34"/>
      <c r="C8" s="34"/>
      <c r="D8" s="37"/>
      <c r="E8" s="38">
        <v>0</v>
      </c>
      <c r="F8" s="39">
        <v>0</v>
      </c>
      <c r="G8" s="39">
        <v>0</v>
      </c>
      <c r="H8" s="38">
        <v>0</v>
      </c>
      <c r="I8" s="39">
        <v>22</v>
      </c>
      <c r="J8" s="39">
        <f>SUM(I8*J1)</f>
        <v>3410</v>
      </c>
      <c r="K8" s="40"/>
      <c r="L8" s="41"/>
      <c r="M8" s="1"/>
    </row>
    <row r="9" spans="1:16" ht="13.5" thickBot="1" x14ac:dyDescent="0.25">
      <c r="A9" s="24" t="s">
        <v>6</v>
      </c>
      <c r="B9" s="42"/>
      <c r="C9" s="42"/>
      <c r="D9" s="27"/>
      <c r="E9" s="27">
        <v>0</v>
      </c>
      <c r="F9" s="28">
        <v>0</v>
      </c>
      <c r="G9" s="28">
        <v>0</v>
      </c>
      <c r="H9" s="27">
        <v>0</v>
      </c>
      <c r="I9" s="28">
        <f>SUM(I8)</f>
        <v>22</v>
      </c>
      <c r="J9" s="28">
        <f>SUM(J8)</f>
        <v>3410</v>
      </c>
      <c r="K9" s="28">
        <f>SUM(I9)</f>
        <v>22</v>
      </c>
      <c r="L9" s="27">
        <f>SUM(J9)</f>
        <v>3410</v>
      </c>
      <c r="M9" s="1"/>
    </row>
    <row r="10" spans="1:16" ht="13.5" thickBot="1" x14ac:dyDescent="0.25">
      <c r="A10" s="34"/>
      <c r="B10" s="34"/>
      <c r="C10" s="34"/>
      <c r="D10" s="34"/>
      <c r="E10" s="43"/>
      <c r="F10" s="43"/>
      <c r="G10" s="43"/>
      <c r="H10" s="43"/>
      <c r="I10" s="43"/>
      <c r="J10" s="43"/>
      <c r="K10" s="34"/>
      <c r="L10" s="34"/>
      <c r="M10" s="1"/>
    </row>
    <row r="11" spans="1:16" ht="13.5" thickBot="1" x14ac:dyDescent="0.25">
      <c r="A11" s="16" t="s">
        <v>66</v>
      </c>
      <c r="B11" s="17"/>
      <c r="C11" s="17"/>
      <c r="D11" s="17"/>
      <c r="E11" s="75" t="s">
        <v>22</v>
      </c>
      <c r="F11" s="76"/>
      <c r="G11" s="75" t="s">
        <v>23</v>
      </c>
      <c r="H11" s="76"/>
      <c r="I11" s="75" t="s">
        <v>24</v>
      </c>
      <c r="J11" s="80"/>
      <c r="K11" s="16" t="s">
        <v>25</v>
      </c>
      <c r="L11" s="18" t="s">
        <v>21</v>
      </c>
      <c r="M11" s="1"/>
    </row>
    <row r="12" spans="1:16" ht="13.5" thickBot="1" x14ac:dyDescent="0.25">
      <c r="A12" s="36"/>
      <c r="B12" s="34"/>
      <c r="C12" s="34"/>
      <c r="D12" s="37"/>
      <c r="E12" s="38">
        <v>28</v>
      </c>
      <c r="F12" s="38">
        <f>SUM(E12*F1)</f>
        <v>3220</v>
      </c>
      <c r="G12" s="38">
        <v>0</v>
      </c>
      <c r="H12" s="38">
        <v>0</v>
      </c>
      <c r="I12" s="38">
        <v>0</v>
      </c>
      <c r="J12" s="38">
        <v>0</v>
      </c>
      <c r="K12" s="40"/>
      <c r="L12" s="40"/>
      <c r="M12" s="1"/>
    </row>
    <row r="13" spans="1:16" ht="13.5" thickBot="1" x14ac:dyDescent="0.25">
      <c r="A13" s="24" t="s">
        <v>1</v>
      </c>
      <c r="B13" s="25"/>
      <c r="C13" s="25"/>
      <c r="D13" s="26"/>
      <c r="E13" s="27">
        <f>SUM(E12)</f>
        <v>28</v>
      </c>
      <c r="F13" s="27">
        <f>SUM(F12)</f>
        <v>3220</v>
      </c>
      <c r="G13" s="27">
        <f>SUM(G12)</f>
        <v>0</v>
      </c>
      <c r="H13" s="27">
        <v>0</v>
      </c>
      <c r="I13" s="27">
        <f>SUM(I12)</f>
        <v>0</v>
      </c>
      <c r="J13" s="27">
        <v>0</v>
      </c>
      <c r="K13" s="28">
        <f>SUM(E13)</f>
        <v>28</v>
      </c>
      <c r="L13" s="28">
        <f>SUM(F13)</f>
        <v>3220</v>
      </c>
      <c r="M13" s="1"/>
    </row>
    <row r="14" spans="1:16" s="35" customFormat="1" ht="13.5" thickBot="1" x14ac:dyDescent="0.25">
      <c r="A14" s="30"/>
      <c r="B14" s="30"/>
      <c r="C14" s="30"/>
      <c r="D14" s="30"/>
      <c r="E14" s="33"/>
      <c r="F14" s="33"/>
      <c r="G14" s="33"/>
      <c r="H14" s="33"/>
      <c r="I14" s="33"/>
      <c r="J14" s="33"/>
      <c r="K14" s="30"/>
      <c r="L14" s="30"/>
      <c r="M14" s="34"/>
    </row>
    <row r="15" spans="1:16" ht="13.5" thickBot="1" x14ac:dyDescent="0.25">
      <c r="A15" s="16" t="s">
        <v>4</v>
      </c>
      <c r="B15" s="17"/>
      <c r="C15" s="17"/>
      <c r="D15" s="17"/>
      <c r="E15" s="75" t="s">
        <v>22</v>
      </c>
      <c r="F15" s="76"/>
      <c r="G15" s="75" t="s">
        <v>23</v>
      </c>
      <c r="H15" s="76"/>
      <c r="I15" s="75" t="s">
        <v>24</v>
      </c>
      <c r="J15" s="80"/>
      <c r="K15" s="16" t="s">
        <v>25</v>
      </c>
      <c r="L15" s="18" t="s">
        <v>21</v>
      </c>
      <c r="M15" s="1"/>
    </row>
    <row r="16" spans="1:16" x14ac:dyDescent="0.2">
      <c r="A16" s="44" t="s">
        <v>10</v>
      </c>
      <c r="B16" s="34"/>
      <c r="C16" s="34"/>
      <c r="D16" s="45"/>
      <c r="E16" s="46">
        <v>0</v>
      </c>
      <c r="F16" s="47">
        <v>0</v>
      </c>
      <c r="G16" s="47">
        <v>0</v>
      </c>
      <c r="H16" s="47">
        <v>0</v>
      </c>
      <c r="I16" s="47">
        <v>15</v>
      </c>
      <c r="J16" s="47">
        <f>SUM(I16*J1)</f>
        <v>2325</v>
      </c>
      <c r="K16" s="34"/>
      <c r="L16" s="45"/>
      <c r="M16" s="1"/>
    </row>
    <row r="17" spans="1:13" x14ac:dyDescent="0.2">
      <c r="A17" s="44" t="s">
        <v>20</v>
      </c>
      <c r="B17" s="34"/>
      <c r="C17" s="34"/>
      <c r="D17" s="37"/>
      <c r="E17" s="38">
        <v>0</v>
      </c>
      <c r="F17" s="39">
        <v>0</v>
      </c>
      <c r="G17" s="38">
        <v>0</v>
      </c>
      <c r="H17" s="39">
        <v>0</v>
      </c>
      <c r="I17" s="39">
        <v>30</v>
      </c>
      <c r="J17" s="39">
        <f>SUM(I17*J1)</f>
        <v>4650</v>
      </c>
      <c r="K17" s="34"/>
      <c r="L17" s="48"/>
      <c r="M17" s="1"/>
    </row>
    <row r="18" spans="1:13" x14ac:dyDescent="0.2">
      <c r="A18" s="44" t="s">
        <v>30</v>
      </c>
      <c r="B18" s="34"/>
      <c r="C18" s="34"/>
      <c r="D18" s="37"/>
      <c r="E18" s="39">
        <v>0</v>
      </c>
      <c r="F18" s="39">
        <v>0</v>
      </c>
      <c r="G18" s="39">
        <v>8</v>
      </c>
      <c r="H18" s="39">
        <f>SUM(G18*H1)</f>
        <v>1040</v>
      </c>
      <c r="I18" s="39">
        <v>32</v>
      </c>
      <c r="J18" s="39">
        <f>SUM(I18*J1)</f>
        <v>4960</v>
      </c>
      <c r="K18" s="34"/>
      <c r="L18" s="48"/>
      <c r="M18" s="19"/>
    </row>
    <row r="19" spans="1:13" x14ac:dyDescent="0.2">
      <c r="A19" s="44" t="s">
        <v>31</v>
      </c>
      <c r="B19" s="34"/>
      <c r="C19" s="34"/>
      <c r="D19" s="37"/>
      <c r="E19" s="39">
        <v>0</v>
      </c>
      <c r="F19" s="39">
        <v>0</v>
      </c>
      <c r="G19" s="39">
        <v>0</v>
      </c>
      <c r="H19" s="39">
        <v>0</v>
      </c>
      <c r="I19" s="39">
        <v>4</v>
      </c>
      <c r="J19" s="39">
        <f>SUM(I19*J1)</f>
        <v>620</v>
      </c>
      <c r="K19" s="34"/>
      <c r="L19" s="48"/>
      <c r="M19" s="19"/>
    </row>
    <row r="20" spans="1:13" x14ac:dyDescent="0.2">
      <c r="A20" s="44" t="s">
        <v>5</v>
      </c>
      <c r="B20" s="34"/>
      <c r="C20" s="34"/>
      <c r="D20" s="37"/>
      <c r="E20" s="39">
        <v>0</v>
      </c>
      <c r="F20" s="39">
        <v>0</v>
      </c>
      <c r="G20" s="39">
        <v>10</v>
      </c>
      <c r="H20" s="39">
        <f>SUM(G20*H1)</f>
        <v>1300</v>
      </c>
      <c r="I20" s="39">
        <v>5</v>
      </c>
      <c r="J20" s="39">
        <f>SUM(I20*J1)</f>
        <v>775</v>
      </c>
      <c r="K20" s="34"/>
      <c r="L20" s="48"/>
      <c r="M20" s="19"/>
    </row>
    <row r="21" spans="1:13" x14ac:dyDescent="0.2">
      <c r="A21" s="44" t="s">
        <v>7</v>
      </c>
      <c r="B21" s="34"/>
      <c r="C21" s="34"/>
      <c r="D21" s="37"/>
      <c r="E21" s="39">
        <v>24</v>
      </c>
      <c r="F21" s="39">
        <f>SUM(E21*F1)</f>
        <v>2760</v>
      </c>
      <c r="G21" s="39">
        <v>0</v>
      </c>
      <c r="H21" s="39">
        <v>0</v>
      </c>
      <c r="I21" s="39">
        <v>0</v>
      </c>
      <c r="J21" s="39">
        <v>0</v>
      </c>
      <c r="K21" s="34"/>
      <c r="L21" s="48"/>
      <c r="M21" s="19"/>
    </row>
    <row r="22" spans="1:13" x14ac:dyDescent="0.2">
      <c r="A22" s="44" t="s">
        <v>8</v>
      </c>
      <c r="B22" s="34"/>
      <c r="C22" s="34"/>
      <c r="D22" s="37"/>
      <c r="E22" s="39">
        <v>6</v>
      </c>
      <c r="F22" s="39">
        <f>SUM(E22*F1)</f>
        <v>690</v>
      </c>
      <c r="G22" s="39">
        <v>0</v>
      </c>
      <c r="H22" s="39">
        <v>0</v>
      </c>
      <c r="I22" s="39">
        <v>0</v>
      </c>
      <c r="J22" s="39">
        <v>0</v>
      </c>
      <c r="K22" s="34"/>
      <c r="L22" s="48"/>
      <c r="M22" s="19"/>
    </row>
    <row r="23" spans="1:13" x14ac:dyDescent="0.2">
      <c r="A23" s="44" t="s">
        <v>9</v>
      </c>
      <c r="B23" s="34"/>
      <c r="C23" s="34"/>
      <c r="D23" s="37"/>
      <c r="E23" s="39">
        <v>0</v>
      </c>
      <c r="F23" s="39">
        <v>0</v>
      </c>
      <c r="G23" s="39">
        <v>5</v>
      </c>
      <c r="H23" s="39">
        <f>SUM(G23*H1)</f>
        <v>650</v>
      </c>
      <c r="I23" s="39">
        <v>10</v>
      </c>
      <c r="J23" s="39">
        <f>SUM(I23*J1)</f>
        <v>1550</v>
      </c>
      <c r="K23" s="34"/>
      <c r="L23" s="37"/>
      <c r="M23" s="19"/>
    </row>
    <row r="24" spans="1:13" x14ac:dyDescent="0.2">
      <c r="A24" s="44" t="s">
        <v>18</v>
      </c>
      <c r="B24" s="1"/>
      <c r="C24" s="1"/>
      <c r="D24" s="1"/>
      <c r="E24" s="21">
        <v>0</v>
      </c>
      <c r="F24" s="20">
        <v>0</v>
      </c>
      <c r="G24" s="21">
        <v>0</v>
      </c>
      <c r="H24" s="20">
        <f>SUM(G24*H1)</f>
        <v>0</v>
      </c>
      <c r="I24" s="21">
        <v>15</v>
      </c>
      <c r="J24" s="20">
        <f>SUM(I24*J1)</f>
        <v>2325</v>
      </c>
      <c r="K24" s="19"/>
      <c r="L24" s="15"/>
      <c r="M24" s="19"/>
    </row>
    <row r="25" spans="1:13" ht="13.5" thickBot="1" x14ac:dyDescent="0.25">
      <c r="A25" s="19" t="s">
        <v>16</v>
      </c>
      <c r="B25" s="1"/>
      <c r="C25" s="1"/>
      <c r="D25" s="1"/>
      <c r="E25" s="21">
        <v>4</v>
      </c>
      <c r="F25" s="20">
        <v>0</v>
      </c>
      <c r="G25" s="39">
        <v>0</v>
      </c>
      <c r="H25" s="20">
        <v>0</v>
      </c>
      <c r="I25" s="21">
        <v>10</v>
      </c>
      <c r="J25" s="20">
        <f>SUM(I25*J1)</f>
        <v>1550</v>
      </c>
      <c r="K25" s="50"/>
      <c r="L25" s="15"/>
      <c r="M25" s="19"/>
    </row>
    <row r="26" spans="1:13" ht="13.5" thickBot="1" x14ac:dyDescent="0.25">
      <c r="A26" s="24" t="s">
        <v>6</v>
      </c>
      <c r="B26" s="25"/>
      <c r="C26" s="25"/>
      <c r="D26" s="26"/>
      <c r="E26" s="27">
        <f t="shared" ref="E26:J26" si="0">SUM(E16:E25)</f>
        <v>34</v>
      </c>
      <c r="F26" s="28">
        <f t="shared" si="0"/>
        <v>3450</v>
      </c>
      <c r="G26" s="28">
        <f t="shared" si="0"/>
        <v>23</v>
      </c>
      <c r="H26" s="28">
        <f t="shared" si="0"/>
        <v>2990</v>
      </c>
      <c r="I26" s="28">
        <f t="shared" si="0"/>
        <v>121</v>
      </c>
      <c r="J26" s="27">
        <f t="shared" si="0"/>
        <v>18755</v>
      </c>
      <c r="K26" s="27">
        <f>SUM(E26+G26+I26)</f>
        <v>178</v>
      </c>
      <c r="L26" s="27">
        <f>SUM(F26+H26+J26)</f>
        <v>25195</v>
      </c>
      <c r="M26" s="19"/>
    </row>
    <row r="27" spans="1:13" ht="13.5" thickBot="1" x14ac:dyDescent="0.25">
      <c r="A27" s="34"/>
      <c r="B27" s="34"/>
      <c r="C27" s="34"/>
      <c r="D27" s="34"/>
      <c r="E27" s="43"/>
      <c r="F27" s="43"/>
      <c r="G27" s="43"/>
      <c r="H27" s="43"/>
      <c r="I27" s="43"/>
      <c r="J27" s="43"/>
      <c r="K27" s="34"/>
      <c r="L27" s="30"/>
      <c r="M27" s="1"/>
    </row>
    <row r="28" spans="1:13" ht="13.5" thickBot="1" x14ac:dyDescent="0.25">
      <c r="A28" s="16" t="s">
        <v>11</v>
      </c>
      <c r="B28" s="17"/>
      <c r="C28" s="17"/>
      <c r="D28" s="17"/>
      <c r="E28" s="75" t="s">
        <v>22</v>
      </c>
      <c r="F28" s="76"/>
      <c r="G28" s="75" t="s">
        <v>23</v>
      </c>
      <c r="H28" s="76"/>
      <c r="I28" s="75" t="s">
        <v>24</v>
      </c>
      <c r="J28" s="80"/>
      <c r="K28" s="16" t="s">
        <v>25</v>
      </c>
      <c r="L28" s="18" t="s">
        <v>21</v>
      </c>
      <c r="M28" s="1"/>
    </row>
    <row r="29" spans="1:13" x14ac:dyDescent="0.2">
      <c r="A29" s="44" t="s">
        <v>14</v>
      </c>
      <c r="B29" s="34"/>
      <c r="C29" s="34"/>
      <c r="D29" s="45"/>
      <c r="E29" s="46">
        <v>0</v>
      </c>
      <c r="F29" s="47">
        <v>0</v>
      </c>
      <c r="G29" s="47">
        <v>12</v>
      </c>
      <c r="H29" s="47">
        <f>SUM(G29*H1)</f>
        <v>1560</v>
      </c>
      <c r="I29" s="47">
        <v>0</v>
      </c>
      <c r="J29" s="47">
        <v>0</v>
      </c>
      <c r="K29" s="34"/>
      <c r="L29" s="52"/>
      <c r="M29" s="19"/>
    </row>
    <row r="30" spans="1:13" x14ac:dyDescent="0.2">
      <c r="A30" s="44" t="s">
        <v>12</v>
      </c>
      <c r="B30" s="34"/>
      <c r="C30" s="34"/>
      <c r="D30" s="37"/>
      <c r="E30" s="38">
        <v>0</v>
      </c>
      <c r="F30" s="39">
        <v>0</v>
      </c>
      <c r="G30" s="39">
        <v>5</v>
      </c>
      <c r="H30" s="39">
        <f>SUM(G30*H1)</f>
        <v>650</v>
      </c>
      <c r="I30" s="39">
        <v>5</v>
      </c>
      <c r="J30" s="39">
        <f>SUM(I30*J1)</f>
        <v>775</v>
      </c>
      <c r="K30" s="34"/>
      <c r="L30" s="52"/>
      <c r="M30" s="19"/>
    </row>
    <row r="31" spans="1:13" x14ac:dyDescent="0.2">
      <c r="A31" s="44" t="s">
        <v>19</v>
      </c>
      <c r="B31" s="34"/>
      <c r="C31" s="34"/>
      <c r="D31" s="37"/>
      <c r="E31" s="38">
        <v>0</v>
      </c>
      <c r="F31" s="39">
        <v>0</v>
      </c>
      <c r="G31" s="39">
        <v>6</v>
      </c>
      <c r="H31" s="39">
        <f>SUM(G31*H1)</f>
        <v>780</v>
      </c>
      <c r="I31" s="39"/>
      <c r="J31" s="39">
        <v>0</v>
      </c>
      <c r="K31" s="34"/>
      <c r="L31" s="52"/>
      <c r="M31" s="19"/>
    </row>
    <row r="32" spans="1:13" x14ac:dyDescent="0.2">
      <c r="A32" s="44" t="s">
        <v>13</v>
      </c>
      <c r="B32" s="34"/>
      <c r="C32" s="34"/>
      <c r="D32" s="37"/>
      <c r="E32" s="38">
        <v>0</v>
      </c>
      <c r="F32" s="39">
        <v>0</v>
      </c>
      <c r="G32" s="39">
        <v>6</v>
      </c>
      <c r="H32" s="39">
        <f>SUM(G32*H1)</f>
        <v>780</v>
      </c>
      <c r="I32" s="39">
        <v>0</v>
      </c>
      <c r="J32" s="39">
        <v>0</v>
      </c>
      <c r="K32" s="34"/>
      <c r="L32" s="52"/>
      <c r="M32" s="19"/>
    </row>
    <row r="33" spans="1:14" x14ac:dyDescent="0.2">
      <c r="A33" s="44" t="s">
        <v>2</v>
      </c>
      <c r="B33" s="1"/>
      <c r="C33" s="1"/>
      <c r="D33" s="1"/>
      <c r="E33" s="21">
        <v>0</v>
      </c>
      <c r="F33" s="20">
        <v>0</v>
      </c>
      <c r="G33" s="39">
        <v>15</v>
      </c>
      <c r="H33" s="20">
        <f>SUM(G33*H1)</f>
        <v>1950</v>
      </c>
      <c r="I33" s="21">
        <v>0</v>
      </c>
      <c r="J33" s="20">
        <f>SUM(I33*J1)</f>
        <v>0</v>
      </c>
      <c r="K33" s="19"/>
      <c r="L33" s="15"/>
      <c r="M33" s="19"/>
    </row>
    <row r="34" spans="1:14" ht="13.5" thickBot="1" x14ac:dyDescent="0.25">
      <c r="A34" s="44" t="s">
        <v>17</v>
      </c>
      <c r="B34" s="1"/>
      <c r="C34" s="34"/>
      <c r="D34" s="34"/>
      <c r="E34" s="39">
        <v>0</v>
      </c>
      <c r="F34" s="20">
        <v>0</v>
      </c>
      <c r="G34" s="39">
        <v>0</v>
      </c>
      <c r="H34" s="20">
        <f>G34*H1</f>
        <v>0</v>
      </c>
      <c r="I34" s="21">
        <v>15</v>
      </c>
      <c r="J34" s="20">
        <f>I34*J1</f>
        <v>2325</v>
      </c>
      <c r="K34" s="50"/>
      <c r="L34" s="15"/>
      <c r="M34" s="19"/>
    </row>
    <row r="35" spans="1:14" ht="13.5" thickBot="1" x14ac:dyDescent="0.25">
      <c r="A35" s="24" t="s">
        <v>6</v>
      </c>
      <c r="B35" s="25"/>
      <c r="C35" s="25"/>
      <c r="D35" s="26"/>
      <c r="E35" s="27">
        <v>0</v>
      </c>
      <c r="F35" s="28">
        <f>SUM(F29:F32)</f>
        <v>0</v>
      </c>
      <c r="G35" s="28">
        <f>SUM(G29:G34)</f>
        <v>44</v>
      </c>
      <c r="H35" s="28">
        <f>SUM(H29:H34)</f>
        <v>5720</v>
      </c>
      <c r="I35" s="28">
        <f>SUM(I29:I34)</f>
        <v>20</v>
      </c>
      <c r="J35" s="28">
        <f>SUM(J29:J34)</f>
        <v>3100</v>
      </c>
      <c r="K35" s="27">
        <f>SUM(E35+G35+I35)</f>
        <v>64</v>
      </c>
      <c r="L35" s="27">
        <f>SUM(H35+J35)</f>
        <v>8820</v>
      </c>
      <c r="M35" s="19"/>
    </row>
    <row r="36" spans="1:14" ht="13.5" thickBot="1" x14ac:dyDescent="0.25">
      <c r="A36" s="34"/>
      <c r="B36" s="34"/>
      <c r="C36" s="34"/>
      <c r="D36" s="34"/>
      <c r="E36" s="43"/>
      <c r="F36" s="43"/>
      <c r="G36" s="43"/>
      <c r="H36" s="43"/>
      <c r="I36" s="43"/>
      <c r="J36" s="43"/>
      <c r="K36" s="34"/>
      <c r="L36" s="30"/>
      <c r="M36" s="1"/>
    </row>
    <row r="37" spans="1:14" ht="13.5" thickBot="1" x14ac:dyDescent="0.25">
      <c r="A37" s="16" t="s">
        <v>28</v>
      </c>
      <c r="B37" s="17"/>
      <c r="C37" s="17"/>
      <c r="D37" s="17"/>
      <c r="E37" s="75" t="s">
        <v>22</v>
      </c>
      <c r="F37" s="76"/>
      <c r="G37" s="75" t="s">
        <v>23</v>
      </c>
      <c r="H37" s="76"/>
      <c r="I37" s="75" t="s">
        <v>24</v>
      </c>
      <c r="J37" s="80"/>
      <c r="K37" s="16" t="s">
        <v>25</v>
      </c>
      <c r="L37" s="18" t="s">
        <v>21</v>
      </c>
      <c r="M37" s="1"/>
      <c r="N37" s="1"/>
    </row>
    <row r="38" spans="1:14" x14ac:dyDescent="0.2">
      <c r="A38" s="19" t="s">
        <v>32</v>
      </c>
      <c r="B38" s="1"/>
      <c r="C38" s="1"/>
      <c r="D38" s="1"/>
      <c r="E38" s="21">
        <v>2</v>
      </c>
      <c r="F38" s="20">
        <f>E38*F1</f>
        <v>230</v>
      </c>
      <c r="G38" s="21">
        <v>60</v>
      </c>
      <c r="H38" s="20">
        <f>G38*H1</f>
        <v>7800</v>
      </c>
      <c r="I38" s="21">
        <v>60</v>
      </c>
      <c r="J38" s="20">
        <f>I38*J1</f>
        <v>9300</v>
      </c>
      <c r="K38" s="15"/>
      <c r="L38" s="22"/>
      <c r="M38" s="1"/>
    </row>
    <row r="39" spans="1:14" x14ac:dyDescent="0.2">
      <c r="A39" s="19" t="s">
        <v>15</v>
      </c>
      <c r="B39" s="1"/>
      <c r="C39" s="1"/>
      <c r="D39" s="1"/>
      <c r="E39" s="21">
        <v>0</v>
      </c>
      <c r="F39" s="20">
        <v>0</v>
      </c>
      <c r="G39" s="21">
        <v>0</v>
      </c>
      <c r="H39" s="20">
        <f>SUM(G39*H1)</f>
        <v>0</v>
      </c>
      <c r="I39" s="21">
        <v>15</v>
      </c>
      <c r="J39" s="20">
        <f>SUM(I39*J1)</f>
        <v>2325</v>
      </c>
      <c r="K39" s="15"/>
      <c r="L39" s="22"/>
      <c r="M39" s="19"/>
    </row>
    <row r="40" spans="1:14" ht="13.5" thickBot="1" x14ac:dyDescent="0.25">
      <c r="A40" s="19" t="s">
        <v>33</v>
      </c>
      <c r="B40" s="1"/>
      <c r="C40" s="1"/>
      <c r="D40" s="1"/>
      <c r="E40" s="21">
        <v>4</v>
      </c>
      <c r="F40" s="20">
        <f>SUM(E40*F1)</f>
        <v>460</v>
      </c>
      <c r="G40" s="39">
        <v>10</v>
      </c>
      <c r="H40" s="20">
        <f>G40*H1</f>
        <v>1300</v>
      </c>
      <c r="I40" s="21">
        <v>10</v>
      </c>
      <c r="J40" s="20">
        <f>I40*J1</f>
        <v>1550</v>
      </c>
      <c r="K40" s="15"/>
      <c r="L40" s="22"/>
      <c r="M40" s="19"/>
    </row>
    <row r="41" spans="1:14" ht="13.5" thickBot="1" x14ac:dyDescent="0.25">
      <c r="A41" s="24" t="s">
        <v>1</v>
      </c>
      <c r="B41" s="25"/>
      <c r="C41" s="25"/>
      <c r="D41" s="26"/>
      <c r="E41" s="27">
        <f t="shared" ref="E41:J41" si="1">SUM(E38:E40)</f>
        <v>6</v>
      </c>
      <c r="F41" s="28">
        <f t="shared" si="1"/>
        <v>690</v>
      </c>
      <c r="G41" s="28">
        <f t="shared" si="1"/>
        <v>70</v>
      </c>
      <c r="H41" s="28">
        <f t="shared" si="1"/>
        <v>9100</v>
      </c>
      <c r="I41" s="28">
        <f t="shared" si="1"/>
        <v>85</v>
      </c>
      <c r="J41" s="27">
        <f t="shared" si="1"/>
        <v>13175</v>
      </c>
      <c r="K41" s="27">
        <f>SUM(E41+G41+I41)</f>
        <v>161</v>
      </c>
      <c r="L41" s="27">
        <f>SUM(F41+H41+J41)</f>
        <v>22965</v>
      </c>
      <c r="M41" s="19"/>
    </row>
    <row r="42" spans="1:14" ht="13.5" thickBot="1" x14ac:dyDescent="0.25">
      <c r="A42" s="29"/>
      <c r="B42" s="53"/>
      <c r="C42" s="53"/>
      <c r="D42" s="53"/>
      <c r="E42" s="54"/>
      <c r="F42" s="54"/>
      <c r="G42" s="54"/>
      <c r="H42" s="54"/>
      <c r="I42" s="54"/>
      <c r="J42" s="54"/>
      <c r="K42" s="54"/>
      <c r="L42" s="54"/>
      <c r="M42" s="1"/>
    </row>
    <row r="43" spans="1:14" ht="13.5" thickBot="1" x14ac:dyDescent="0.25">
      <c r="A43" s="16" t="s">
        <v>34</v>
      </c>
      <c r="B43" s="16"/>
      <c r="C43" s="16"/>
      <c r="D43" s="16"/>
      <c r="E43" s="75" t="s">
        <v>22</v>
      </c>
      <c r="F43" s="76"/>
      <c r="G43" s="75" t="s">
        <v>23</v>
      </c>
      <c r="H43" s="76"/>
      <c r="I43" s="75" t="s">
        <v>24</v>
      </c>
      <c r="J43" s="80"/>
      <c r="K43" s="16" t="s">
        <v>25</v>
      </c>
      <c r="L43" s="18" t="s">
        <v>21</v>
      </c>
      <c r="M43" s="1"/>
    </row>
    <row r="44" spans="1:14" ht="16.5" customHeight="1" thickBot="1" x14ac:dyDescent="0.25">
      <c r="A44" s="81" t="s">
        <v>1</v>
      </c>
      <c r="B44" s="82"/>
      <c r="C44" s="82"/>
      <c r="D44" s="83"/>
      <c r="E44" s="55"/>
      <c r="F44" s="24"/>
      <c r="G44" s="56">
        <v>40</v>
      </c>
      <c r="H44" s="57">
        <f>SUM(G44*H1)</f>
        <v>5200</v>
      </c>
      <c r="I44" s="56">
        <v>40</v>
      </c>
      <c r="J44" s="57">
        <f>SUM(I44*J1)</f>
        <v>6200</v>
      </c>
      <c r="K44" s="56">
        <f>SUM(G44+I44)</f>
        <v>80</v>
      </c>
      <c r="L44" s="57">
        <f>SUM(H44+J44)</f>
        <v>11400</v>
      </c>
      <c r="M44" s="71"/>
    </row>
    <row r="45" spans="1:14" ht="13.5" thickBot="1" x14ac:dyDescent="0.25">
      <c r="B45" s="60"/>
      <c r="C45" s="60"/>
      <c r="D45" s="60"/>
      <c r="E45" s="61"/>
      <c r="F45" s="61"/>
      <c r="G45" s="61"/>
      <c r="H45" s="61"/>
      <c r="I45" s="61"/>
      <c r="J45" s="61"/>
      <c r="K45" s="60"/>
      <c r="L45" s="60"/>
    </row>
    <row r="46" spans="1:14" s="3" customFormat="1" ht="13.5" thickBot="1" x14ac:dyDescent="0.25">
      <c r="A46" s="56" t="s">
        <v>27</v>
      </c>
      <c r="B46" s="25"/>
      <c r="C46" s="25"/>
      <c r="D46" s="26"/>
      <c r="E46" s="27">
        <f>SUM(E41+E26+E5)</f>
        <v>95</v>
      </c>
      <c r="F46" s="28">
        <f>SUM(F41+F26+F13+F5)</f>
        <v>13685</v>
      </c>
      <c r="G46" s="28">
        <f>SUM(G44+G41+G35+G26+G5)</f>
        <v>207</v>
      </c>
      <c r="H46" s="28">
        <f>SUM(H41+H29+H26+H5)</f>
        <v>17550</v>
      </c>
      <c r="I46" s="28">
        <f>SUM(I44+I41+I35+I26+I9+I5)</f>
        <v>348</v>
      </c>
      <c r="J46" s="27">
        <f>SUM(J41+J35+J26+J5)</f>
        <v>44330</v>
      </c>
      <c r="K46" s="27">
        <f>SUM(K44+K41+K35+K26+K13+K9+K5)</f>
        <v>678</v>
      </c>
      <c r="L46" s="27">
        <f>SUM(L44+L41+L35+L26+L13+L9+L5)</f>
        <v>94535</v>
      </c>
      <c r="M46" s="51"/>
    </row>
    <row r="47" spans="1:14" x14ac:dyDescent="0.2">
      <c r="F47" s="62"/>
      <c r="G47" s="62"/>
    </row>
    <row r="48" spans="1:14" x14ac:dyDescent="0.2">
      <c r="K48" s="63"/>
      <c r="L48" s="64"/>
    </row>
  </sheetData>
  <mergeCells count="23">
    <mergeCell ref="E43:F43"/>
    <mergeCell ref="G43:H43"/>
    <mergeCell ref="I43:J43"/>
    <mergeCell ref="A44:D44"/>
    <mergeCell ref="E28:F28"/>
    <mergeCell ref="G28:H28"/>
    <mergeCell ref="I28:J28"/>
    <mergeCell ref="E37:F37"/>
    <mergeCell ref="G37:H37"/>
    <mergeCell ref="I37:J37"/>
    <mergeCell ref="E11:F11"/>
    <mergeCell ref="G11:H11"/>
    <mergeCell ref="I11:J11"/>
    <mergeCell ref="E15:F15"/>
    <mergeCell ref="G15:H15"/>
    <mergeCell ref="I15:J15"/>
    <mergeCell ref="A2:D2"/>
    <mergeCell ref="E3:F3"/>
    <mergeCell ref="G3:H3"/>
    <mergeCell ref="I3:J3"/>
    <mergeCell ref="E7:F7"/>
    <mergeCell ref="G7:H7"/>
    <mergeCell ref="I7:J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topLeftCell="A13" zoomScale="90" zoomScaleNormal="90" workbookViewId="0">
      <selection activeCell="P26" sqref="P26"/>
    </sheetView>
  </sheetViews>
  <sheetFormatPr defaultRowHeight="12.75" x14ac:dyDescent="0.2"/>
  <cols>
    <col min="1" max="2" width="9.140625" style="4"/>
    <col min="3" max="3" width="9.140625" style="4" customWidth="1"/>
    <col min="4" max="4" width="40.5703125" style="4" customWidth="1"/>
    <col min="5" max="5" width="8.5703125" style="59" customWidth="1"/>
    <col min="6" max="6" width="9.42578125" style="59" customWidth="1"/>
    <col min="7" max="7" width="7.85546875" style="59" customWidth="1"/>
    <col min="8" max="8" width="10.85546875" style="59" customWidth="1"/>
    <col min="9" max="9" width="7" style="59" customWidth="1"/>
    <col min="10" max="10" width="10.85546875" style="59" customWidth="1"/>
    <col min="11" max="11" width="15.28515625" style="4" customWidth="1"/>
    <col min="12" max="12" width="13" style="4" customWidth="1"/>
    <col min="13" max="16384" width="9.140625" style="4"/>
  </cols>
  <sheetData>
    <row r="1" spans="1:16" ht="13.5" thickBot="1" x14ac:dyDescent="0.25">
      <c r="A1" s="19"/>
      <c r="B1" s="1"/>
      <c r="C1" s="1"/>
      <c r="D1" s="1"/>
      <c r="E1" s="66"/>
      <c r="F1" s="67">
        <v>115</v>
      </c>
      <c r="G1" s="66"/>
      <c r="H1" s="67">
        <v>130</v>
      </c>
      <c r="I1" s="66"/>
      <c r="J1" s="68">
        <v>155</v>
      </c>
      <c r="K1" s="69"/>
      <c r="L1" s="70"/>
      <c r="M1" s="1"/>
      <c r="N1" s="1"/>
    </row>
    <row r="2" spans="1:16" ht="16.5" customHeight="1" thickBot="1" x14ac:dyDescent="0.25">
      <c r="A2" s="77" t="s">
        <v>70</v>
      </c>
      <c r="B2" s="78"/>
      <c r="C2" s="78"/>
      <c r="D2" s="79"/>
      <c r="E2" s="11" t="s">
        <v>0</v>
      </c>
      <c r="F2" s="12" t="s">
        <v>26</v>
      </c>
      <c r="G2" s="11" t="s">
        <v>0</v>
      </c>
      <c r="H2" s="12" t="s">
        <v>26</v>
      </c>
      <c r="I2" s="11" t="s">
        <v>0</v>
      </c>
      <c r="J2" s="13" t="s">
        <v>26</v>
      </c>
      <c r="K2" s="14"/>
      <c r="L2" s="15"/>
      <c r="M2" s="1"/>
    </row>
    <row r="3" spans="1:16" ht="13.5" thickBot="1" x14ac:dyDescent="0.25">
      <c r="A3" s="16" t="s">
        <v>3</v>
      </c>
      <c r="B3" s="17"/>
      <c r="C3" s="17"/>
      <c r="D3" s="17"/>
      <c r="E3" s="75" t="s">
        <v>22</v>
      </c>
      <c r="F3" s="76"/>
      <c r="G3" s="75" t="s">
        <v>23</v>
      </c>
      <c r="H3" s="76"/>
      <c r="I3" s="75" t="s">
        <v>24</v>
      </c>
      <c r="J3" s="80"/>
      <c r="K3" s="16" t="s">
        <v>25</v>
      </c>
      <c r="L3" s="18" t="s">
        <v>21</v>
      </c>
      <c r="M3" s="1"/>
    </row>
    <row r="4" spans="1:16" ht="13.5" thickBot="1" x14ac:dyDescent="0.25">
      <c r="A4" s="19"/>
      <c r="B4" s="1"/>
      <c r="C4" s="1"/>
      <c r="D4" s="15"/>
      <c r="E4" s="20">
        <v>55</v>
      </c>
      <c r="F4" s="21">
        <f>E4*F1</f>
        <v>6325</v>
      </c>
      <c r="G4" s="21">
        <v>30</v>
      </c>
      <c r="H4" s="21">
        <f>SUM(G4*H1)</f>
        <v>3900</v>
      </c>
      <c r="I4" s="21">
        <v>60</v>
      </c>
      <c r="J4" s="21">
        <f>SUM(I4*J1)</f>
        <v>9300</v>
      </c>
      <c r="K4" s="22"/>
      <c r="L4" s="23"/>
      <c r="M4" s="1"/>
    </row>
    <row r="5" spans="1:16" ht="13.5" thickBot="1" x14ac:dyDescent="0.25">
      <c r="A5" s="24" t="s">
        <v>1</v>
      </c>
      <c r="B5" s="25"/>
      <c r="C5" s="25"/>
      <c r="D5" s="26"/>
      <c r="E5" s="27">
        <v>55</v>
      </c>
      <c r="F5" s="28">
        <f>SUM(F4)</f>
        <v>6325</v>
      </c>
      <c r="G5" s="28">
        <f>SUM(G4)</f>
        <v>30</v>
      </c>
      <c r="H5" s="28">
        <f>SUM(H4:H4)</f>
        <v>3900</v>
      </c>
      <c r="I5" s="28">
        <f>SUM(I4)</f>
        <v>60</v>
      </c>
      <c r="J5" s="27">
        <f>SUM(J4)</f>
        <v>9300</v>
      </c>
      <c r="K5" s="27">
        <f>SUM(E5+G5+I5)</f>
        <v>145</v>
      </c>
      <c r="L5" s="27">
        <f>SUM(F5+H5+J5)</f>
        <v>19525</v>
      </c>
      <c r="M5" s="1"/>
      <c r="P5" s="1"/>
    </row>
    <row r="6" spans="1:16" s="35" customFormat="1" ht="13.5" thickBot="1" x14ac:dyDescent="0.25">
      <c r="A6" s="29"/>
      <c r="B6" s="30"/>
      <c r="C6" s="30"/>
      <c r="D6" s="30"/>
      <c r="E6" s="31"/>
      <c r="F6" s="32"/>
      <c r="G6" s="33"/>
      <c r="H6" s="33"/>
      <c r="I6" s="33"/>
      <c r="J6" s="33"/>
      <c r="K6" s="33"/>
      <c r="L6" s="33"/>
      <c r="M6" s="34"/>
    </row>
    <row r="7" spans="1:16" ht="13.5" thickBot="1" x14ac:dyDescent="0.25">
      <c r="A7" s="16" t="s">
        <v>56</v>
      </c>
      <c r="B7" s="17"/>
      <c r="C7" s="17"/>
      <c r="D7" s="17"/>
      <c r="E7" s="75" t="s">
        <v>22</v>
      </c>
      <c r="F7" s="76"/>
      <c r="G7" s="75" t="s">
        <v>23</v>
      </c>
      <c r="H7" s="76"/>
      <c r="I7" s="75" t="s">
        <v>24</v>
      </c>
      <c r="J7" s="80"/>
      <c r="K7" s="16" t="s">
        <v>25</v>
      </c>
      <c r="L7" s="18" t="s">
        <v>21</v>
      </c>
      <c r="M7" s="1"/>
    </row>
    <row r="8" spans="1:16" ht="13.5" thickBot="1" x14ac:dyDescent="0.25">
      <c r="A8" s="36"/>
      <c r="B8" s="34"/>
      <c r="C8" s="34"/>
      <c r="D8" s="37"/>
      <c r="E8" s="38">
        <v>18</v>
      </c>
      <c r="F8" s="38">
        <f>SUM(E8*F1)</f>
        <v>2070</v>
      </c>
      <c r="G8" s="38">
        <v>0</v>
      </c>
      <c r="H8" s="38">
        <v>0</v>
      </c>
      <c r="I8" s="38">
        <v>0</v>
      </c>
      <c r="J8" s="38">
        <v>0</v>
      </c>
      <c r="K8" s="40"/>
      <c r="L8" s="40"/>
      <c r="M8" s="1"/>
    </row>
    <row r="9" spans="1:16" ht="13.5" thickBot="1" x14ac:dyDescent="0.25">
      <c r="A9" s="24" t="s">
        <v>1</v>
      </c>
      <c r="B9" s="25"/>
      <c r="C9" s="25"/>
      <c r="D9" s="26"/>
      <c r="E9" s="27">
        <v>18</v>
      </c>
      <c r="F9" s="27">
        <f>SUM(F8)</f>
        <v>2070</v>
      </c>
      <c r="G9" s="27">
        <f>SUM(G8)</f>
        <v>0</v>
      </c>
      <c r="H9" s="27">
        <v>0</v>
      </c>
      <c r="I9" s="27">
        <f>SUM(I8)</f>
        <v>0</v>
      </c>
      <c r="J9" s="27">
        <v>0</v>
      </c>
      <c r="K9" s="28"/>
      <c r="L9" s="28">
        <f>SUM(F9+H9)</f>
        <v>2070</v>
      </c>
      <c r="M9" s="1"/>
    </row>
    <row r="10" spans="1:16" s="35" customFormat="1" ht="13.5" thickBot="1" x14ac:dyDescent="0.25">
      <c r="A10" s="30"/>
      <c r="B10" s="30"/>
      <c r="C10" s="30"/>
      <c r="D10" s="30"/>
      <c r="E10" s="33"/>
      <c r="F10" s="33"/>
      <c r="G10" s="33"/>
      <c r="H10" s="33"/>
      <c r="I10" s="33"/>
      <c r="J10" s="33"/>
      <c r="K10" s="30"/>
      <c r="L10" s="30"/>
      <c r="M10" s="34"/>
    </row>
    <row r="11" spans="1:16" ht="13.5" thickBot="1" x14ac:dyDescent="0.25">
      <c r="A11" s="16" t="s">
        <v>57</v>
      </c>
      <c r="B11" s="17"/>
      <c r="C11" s="17"/>
      <c r="D11" s="17"/>
      <c r="E11" s="75" t="s">
        <v>22</v>
      </c>
      <c r="F11" s="76"/>
      <c r="G11" s="75" t="s">
        <v>23</v>
      </c>
      <c r="H11" s="76"/>
      <c r="I11" s="75" t="s">
        <v>24</v>
      </c>
      <c r="J11" s="80"/>
      <c r="K11" s="16" t="s">
        <v>25</v>
      </c>
      <c r="L11" s="18" t="s">
        <v>21</v>
      </c>
      <c r="M11" s="1"/>
    </row>
    <row r="12" spans="1:16" x14ac:dyDescent="0.2">
      <c r="A12" s="44" t="s">
        <v>58</v>
      </c>
      <c r="B12" s="34"/>
      <c r="C12" s="34"/>
      <c r="D12" s="45"/>
      <c r="E12" s="46">
        <v>0</v>
      </c>
      <c r="F12" s="47">
        <v>0</v>
      </c>
      <c r="G12" s="47">
        <v>0</v>
      </c>
      <c r="H12" s="47">
        <v>0</v>
      </c>
      <c r="I12" s="47">
        <v>6</v>
      </c>
      <c r="J12" s="47">
        <f>SUM(I12*J1)</f>
        <v>930</v>
      </c>
      <c r="K12" s="34"/>
      <c r="L12" s="45"/>
      <c r="M12" s="1"/>
    </row>
    <row r="13" spans="1:16" x14ac:dyDescent="0.2">
      <c r="A13" s="44" t="s">
        <v>20</v>
      </c>
      <c r="B13" s="34"/>
      <c r="C13" s="34"/>
      <c r="D13" s="37"/>
      <c r="E13" s="38">
        <v>0</v>
      </c>
      <c r="F13" s="39">
        <v>0</v>
      </c>
      <c r="G13" s="38">
        <v>15</v>
      </c>
      <c r="H13" s="39">
        <v>0</v>
      </c>
      <c r="I13" s="39">
        <v>15</v>
      </c>
      <c r="J13" s="39">
        <f>SUM(I13*J1)</f>
        <v>2325</v>
      </c>
      <c r="K13" s="34"/>
      <c r="L13" s="48"/>
      <c r="M13" s="1"/>
    </row>
    <row r="14" spans="1:16" x14ac:dyDescent="0.2">
      <c r="A14" s="44" t="s">
        <v>59</v>
      </c>
      <c r="B14" s="34"/>
      <c r="C14" s="34"/>
      <c r="D14" s="37"/>
      <c r="E14" s="39">
        <v>0</v>
      </c>
      <c r="F14" s="39">
        <v>0</v>
      </c>
      <c r="G14" s="39">
        <v>2</v>
      </c>
      <c r="H14" s="39">
        <f>SUM(G14*H1)</f>
        <v>260</v>
      </c>
      <c r="I14" s="39">
        <v>8</v>
      </c>
      <c r="J14" s="39">
        <f>SUM(I14*J1)</f>
        <v>1240</v>
      </c>
      <c r="K14" s="34"/>
      <c r="L14" s="48"/>
      <c r="M14" s="19"/>
    </row>
    <row r="15" spans="1:16" x14ac:dyDescent="0.2">
      <c r="A15" s="44" t="s">
        <v>5</v>
      </c>
      <c r="B15" s="34"/>
      <c r="C15" s="34"/>
      <c r="D15" s="37"/>
      <c r="E15" s="39">
        <v>0</v>
      </c>
      <c r="F15" s="39">
        <v>0</v>
      </c>
      <c r="G15" s="39">
        <v>10</v>
      </c>
      <c r="H15" s="39">
        <f>SUM(G15*H1)</f>
        <v>1300</v>
      </c>
      <c r="I15" s="39">
        <v>5</v>
      </c>
      <c r="J15" s="39">
        <f>SUM(I15*J1)</f>
        <v>775</v>
      </c>
      <c r="K15" s="34"/>
      <c r="L15" s="48"/>
      <c r="M15" s="19"/>
    </row>
    <row r="16" spans="1:16" x14ac:dyDescent="0.2">
      <c r="A16" s="44" t="s">
        <v>60</v>
      </c>
      <c r="B16" s="34"/>
      <c r="C16" s="34"/>
      <c r="D16" s="37"/>
      <c r="E16" s="39">
        <v>0</v>
      </c>
      <c r="F16" s="39">
        <f>SUM(E16*F1)</f>
        <v>0</v>
      </c>
      <c r="G16" s="39">
        <v>10</v>
      </c>
      <c r="H16" s="39">
        <f>SUM(G16*H1)</f>
        <v>1300</v>
      </c>
      <c r="I16" s="39">
        <v>1</v>
      </c>
      <c r="J16" s="38">
        <f>SUM(I16*J1)</f>
        <v>155</v>
      </c>
      <c r="K16" s="34"/>
      <c r="L16" s="48"/>
      <c r="M16" s="19"/>
    </row>
    <row r="17" spans="1:14" x14ac:dyDescent="0.2">
      <c r="A17" s="4" t="s">
        <v>61</v>
      </c>
      <c r="C17" s="1"/>
      <c r="D17" s="15"/>
      <c r="E17" s="21">
        <v>0</v>
      </c>
      <c r="F17" s="21">
        <v>0</v>
      </c>
      <c r="G17" s="21">
        <v>0</v>
      </c>
      <c r="H17" s="21">
        <v>0</v>
      </c>
      <c r="I17" s="21">
        <v>2</v>
      </c>
      <c r="J17" s="21">
        <f>SUM(I17*J1)</f>
        <v>310</v>
      </c>
      <c r="K17" s="34"/>
      <c r="L17" s="48"/>
      <c r="M17" s="1"/>
    </row>
    <row r="18" spans="1:14" ht="13.5" thickBot="1" x14ac:dyDescent="0.25">
      <c r="A18" s="19" t="s">
        <v>69</v>
      </c>
      <c r="B18" s="1"/>
      <c r="C18" s="1"/>
      <c r="D18" s="72"/>
      <c r="E18" s="73">
        <v>0</v>
      </c>
      <c r="F18" s="73">
        <v>0</v>
      </c>
      <c r="G18" s="74">
        <v>16</v>
      </c>
      <c r="H18" s="73">
        <f>SUM(G18)*H1</f>
        <v>2080</v>
      </c>
      <c r="I18" s="73">
        <v>16</v>
      </c>
      <c r="J18" s="73">
        <f>SUM(I18)*J1</f>
        <v>2480</v>
      </c>
      <c r="L18" s="72"/>
    </row>
    <row r="19" spans="1:14" ht="13.5" thickBot="1" x14ac:dyDescent="0.25">
      <c r="A19" s="24" t="s">
        <v>6</v>
      </c>
      <c r="B19" s="25"/>
      <c r="C19" s="25"/>
      <c r="D19" s="26"/>
      <c r="E19" s="27">
        <f>SUM(E12:E17)</f>
        <v>0</v>
      </c>
      <c r="F19" s="28">
        <f>SUM(F12:F17)</f>
        <v>0</v>
      </c>
      <c r="G19" s="27">
        <f>SUM(G12:G18)</f>
        <v>53</v>
      </c>
      <c r="H19" s="28">
        <f>SUM(H12:H18)</f>
        <v>4940</v>
      </c>
      <c r="I19" s="28">
        <f>SUM(I12:I18)</f>
        <v>53</v>
      </c>
      <c r="J19" s="27">
        <f>SUM(J12:J18)</f>
        <v>8215</v>
      </c>
      <c r="K19" s="27">
        <f>SUM(E19+G19+I19)</f>
        <v>106</v>
      </c>
      <c r="L19" s="27">
        <f>SUM(H19+J19)</f>
        <v>13155</v>
      </c>
      <c r="M19" s="19"/>
    </row>
    <row r="20" spans="1:14" ht="13.5" thickBot="1" x14ac:dyDescent="0.25">
      <c r="A20" s="34"/>
      <c r="B20" s="34"/>
      <c r="C20" s="34"/>
      <c r="D20" s="34"/>
      <c r="E20" s="43"/>
      <c r="F20" s="43"/>
      <c r="G20" s="43"/>
      <c r="H20" s="43"/>
      <c r="I20" s="43"/>
      <c r="J20" s="43"/>
      <c r="K20" s="34"/>
      <c r="L20" s="30"/>
      <c r="M20" s="1"/>
    </row>
    <row r="21" spans="1:14" ht="13.5" thickBot="1" x14ac:dyDescent="0.25">
      <c r="A21" s="16" t="s">
        <v>62</v>
      </c>
      <c r="B21" s="17"/>
      <c r="C21" s="17"/>
      <c r="D21" s="17"/>
      <c r="E21" s="75" t="s">
        <v>22</v>
      </c>
      <c r="F21" s="76"/>
      <c r="G21" s="75" t="s">
        <v>23</v>
      </c>
      <c r="H21" s="76"/>
      <c r="I21" s="75" t="s">
        <v>24</v>
      </c>
      <c r="J21" s="80"/>
      <c r="K21" s="16" t="s">
        <v>25</v>
      </c>
      <c r="L21" s="18" t="s">
        <v>21</v>
      </c>
      <c r="M21" s="1"/>
    </row>
    <row r="22" spans="1:14" x14ac:dyDescent="0.2">
      <c r="A22" s="44" t="s">
        <v>14</v>
      </c>
      <c r="B22" s="34"/>
      <c r="C22" s="34"/>
      <c r="D22" s="45"/>
      <c r="E22" s="46">
        <v>0</v>
      </c>
      <c r="F22" s="47">
        <v>0</v>
      </c>
      <c r="G22" s="47">
        <v>12</v>
      </c>
      <c r="H22" s="47">
        <f>SUM(G22*H1)</f>
        <v>1560</v>
      </c>
      <c r="I22" s="47">
        <v>0</v>
      </c>
      <c r="J22" s="46">
        <v>0</v>
      </c>
      <c r="K22" s="34"/>
      <c r="L22" s="52"/>
      <c r="M22" s="19"/>
    </row>
    <row r="23" spans="1:14" x14ac:dyDescent="0.2">
      <c r="A23" s="44" t="s">
        <v>63</v>
      </c>
      <c r="B23" s="1"/>
      <c r="C23" s="1"/>
      <c r="D23" s="1"/>
      <c r="E23" s="21">
        <v>0</v>
      </c>
      <c r="F23" s="20">
        <v>0</v>
      </c>
      <c r="G23" s="39">
        <v>10</v>
      </c>
      <c r="H23" s="20">
        <f>SUM(G23*H1)</f>
        <v>1300</v>
      </c>
      <c r="I23" s="21">
        <v>0</v>
      </c>
      <c r="J23" s="20">
        <f>SUM(I23*J1)</f>
        <v>0</v>
      </c>
      <c r="K23" s="19"/>
      <c r="L23" s="15"/>
      <c r="M23" s="19"/>
    </row>
    <row r="24" spans="1:14" x14ac:dyDescent="0.2">
      <c r="A24" s="44" t="s">
        <v>17</v>
      </c>
      <c r="B24" s="1"/>
      <c r="C24" s="34"/>
      <c r="D24" s="34"/>
      <c r="E24" s="39">
        <v>0</v>
      </c>
      <c r="F24" s="20">
        <v>0</v>
      </c>
      <c r="G24" s="39">
        <v>0</v>
      </c>
      <c r="H24" s="21">
        <f>G24*H1</f>
        <v>0</v>
      </c>
      <c r="I24" s="21">
        <v>15</v>
      </c>
      <c r="J24" s="20">
        <f>I24*J1</f>
        <v>2325</v>
      </c>
      <c r="K24" s="19"/>
      <c r="L24" s="15"/>
      <c r="M24" s="19"/>
    </row>
    <row r="25" spans="1:14" ht="13.5" thickBot="1" x14ac:dyDescent="0.25">
      <c r="A25" s="19" t="s">
        <v>64</v>
      </c>
      <c r="B25" s="1"/>
      <c r="C25" s="1"/>
      <c r="D25" s="15"/>
      <c r="E25" s="20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50"/>
      <c r="L25" s="15"/>
      <c r="M25" s="19"/>
    </row>
    <row r="26" spans="1:14" ht="13.5" thickBot="1" x14ac:dyDescent="0.25">
      <c r="A26" s="24" t="s">
        <v>6</v>
      </c>
      <c r="B26" s="25"/>
      <c r="C26" s="25"/>
      <c r="D26" s="26"/>
      <c r="E26" s="27">
        <v>0</v>
      </c>
      <c r="F26" s="28">
        <f>SUM(F22:F22)</f>
        <v>0</v>
      </c>
      <c r="G26" s="28">
        <f>SUM(G22:G25)</f>
        <v>22</v>
      </c>
      <c r="H26" s="28">
        <f>SUM(H22:H24)</f>
        <v>2860</v>
      </c>
      <c r="I26" s="27">
        <f>SUM(I22:I25)</f>
        <v>15</v>
      </c>
      <c r="J26" s="28">
        <f>SUM(J22:J24)</f>
        <v>2325</v>
      </c>
      <c r="K26" s="27">
        <f>SUM(E26+G26+I26)</f>
        <v>37</v>
      </c>
      <c r="L26" s="27">
        <f>SUM(H26+J26)</f>
        <v>5185</v>
      </c>
      <c r="M26" s="19"/>
    </row>
    <row r="27" spans="1:14" ht="13.5" thickBot="1" x14ac:dyDescent="0.25">
      <c r="A27" s="34"/>
      <c r="B27" s="34"/>
      <c r="C27" s="34"/>
      <c r="D27" s="34"/>
      <c r="E27" s="43"/>
      <c r="F27" s="43"/>
      <c r="G27" s="43"/>
      <c r="H27" s="43"/>
      <c r="I27" s="43"/>
      <c r="J27" s="43"/>
      <c r="K27" s="34"/>
      <c r="L27" s="30"/>
      <c r="M27" s="1"/>
    </row>
    <row r="28" spans="1:14" ht="13.5" thickBot="1" x14ac:dyDescent="0.25">
      <c r="A28" s="16" t="s">
        <v>28</v>
      </c>
      <c r="B28" s="17"/>
      <c r="C28" s="17"/>
      <c r="D28" s="17"/>
      <c r="E28" s="75" t="s">
        <v>22</v>
      </c>
      <c r="F28" s="76"/>
      <c r="G28" s="75" t="s">
        <v>23</v>
      </c>
      <c r="H28" s="76"/>
      <c r="I28" s="75" t="s">
        <v>24</v>
      </c>
      <c r="J28" s="80"/>
      <c r="K28" s="16" t="s">
        <v>25</v>
      </c>
      <c r="L28" s="18" t="s">
        <v>21</v>
      </c>
      <c r="M28" s="1"/>
      <c r="N28" s="1"/>
    </row>
    <row r="29" spans="1:14" x14ac:dyDescent="0.2">
      <c r="A29" s="19" t="s">
        <v>32</v>
      </c>
      <c r="B29" s="1"/>
      <c r="C29" s="1"/>
      <c r="D29" s="1"/>
      <c r="E29" s="21">
        <v>0</v>
      </c>
      <c r="F29" s="20">
        <f>E29*F1</f>
        <v>0</v>
      </c>
      <c r="G29" s="21">
        <v>60</v>
      </c>
      <c r="H29" s="20">
        <f>G29*H1</f>
        <v>7800</v>
      </c>
      <c r="I29" s="21">
        <v>60</v>
      </c>
      <c r="J29" s="20">
        <f>I29*J1</f>
        <v>9300</v>
      </c>
      <c r="K29" s="15"/>
      <c r="L29" s="22"/>
      <c r="M29" s="1"/>
    </row>
    <row r="30" spans="1:14" x14ac:dyDescent="0.2">
      <c r="A30" s="19" t="s">
        <v>65</v>
      </c>
      <c r="B30" s="1"/>
      <c r="C30" s="1"/>
      <c r="D30" s="1"/>
      <c r="E30" s="21">
        <v>0</v>
      </c>
      <c r="F30" s="20">
        <v>0</v>
      </c>
      <c r="G30" s="21">
        <v>0</v>
      </c>
      <c r="H30" s="20">
        <f>SUM(G30*H1)</f>
        <v>0</v>
      </c>
      <c r="I30" s="21">
        <v>10</v>
      </c>
      <c r="J30" s="20">
        <f>SUM(I30*J1)</f>
        <v>1550</v>
      </c>
      <c r="K30" s="15"/>
      <c r="L30" s="22"/>
      <c r="M30" s="19"/>
    </row>
    <row r="31" spans="1:14" ht="13.5" thickBot="1" x14ac:dyDescent="0.25">
      <c r="A31" s="19" t="s">
        <v>33</v>
      </c>
      <c r="B31" s="1"/>
      <c r="C31" s="1"/>
      <c r="D31" s="15"/>
      <c r="E31" s="20">
        <v>2</v>
      </c>
      <c r="F31" s="20">
        <f>SUM(E31*F1)</f>
        <v>230</v>
      </c>
      <c r="G31" s="39">
        <v>10</v>
      </c>
      <c r="H31" s="20">
        <f>G31*H1</f>
        <v>1300</v>
      </c>
      <c r="I31" s="21">
        <v>10</v>
      </c>
      <c r="J31" s="20">
        <f>I31*J1</f>
        <v>1550</v>
      </c>
      <c r="K31" s="15"/>
      <c r="L31" s="22"/>
      <c r="M31" s="19"/>
    </row>
    <row r="32" spans="1:14" ht="13.5" thickBot="1" x14ac:dyDescent="0.25">
      <c r="A32" s="24" t="s">
        <v>1</v>
      </c>
      <c r="B32" s="25"/>
      <c r="C32" s="25"/>
      <c r="D32" s="26"/>
      <c r="E32" s="27">
        <f t="shared" ref="E32:J32" si="0">SUM(E29:E31)</f>
        <v>2</v>
      </c>
      <c r="F32" s="28">
        <f t="shared" si="0"/>
        <v>230</v>
      </c>
      <c r="G32" s="28">
        <f t="shared" si="0"/>
        <v>70</v>
      </c>
      <c r="H32" s="28">
        <f t="shared" si="0"/>
        <v>9100</v>
      </c>
      <c r="I32" s="28">
        <f t="shared" si="0"/>
        <v>80</v>
      </c>
      <c r="J32" s="27">
        <f t="shared" si="0"/>
        <v>12400</v>
      </c>
      <c r="K32" s="27">
        <f>SUM(E32+G32+I32)</f>
        <v>152</v>
      </c>
      <c r="L32" s="27">
        <f>SUM(F32+H32+J32)</f>
        <v>21730</v>
      </c>
      <c r="M32" s="19"/>
    </row>
    <row r="33" spans="1:13" ht="13.5" thickBot="1" x14ac:dyDescent="0.25">
      <c r="A33" s="29"/>
      <c r="B33" s="53"/>
      <c r="C33" s="53"/>
      <c r="D33" s="53"/>
      <c r="E33" s="54"/>
      <c r="F33" s="54"/>
      <c r="G33" s="54"/>
      <c r="H33" s="54"/>
      <c r="I33" s="54"/>
      <c r="J33" s="54"/>
      <c r="K33" s="54"/>
      <c r="L33" s="54"/>
      <c r="M33" s="1"/>
    </row>
    <row r="34" spans="1:13" s="3" customFormat="1" ht="13.5" thickBot="1" x14ac:dyDescent="0.25">
      <c r="A34" s="56" t="s">
        <v>27</v>
      </c>
      <c r="B34" s="25"/>
      <c r="C34" s="25"/>
      <c r="D34" s="26"/>
      <c r="E34" s="27">
        <f>SUM(E32+E9+E5)</f>
        <v>75</v>
      </c>
      <c r="F34" s="28">
        <f>SUM(F32+F26+F19+F9+F5)</f>
        <v>8625</v>
      </c>
      <c r="G34" s="28">
        <f>SUM(G32+G26+G19+G5)</f>
        <v>175</v>
      </c>
      <c r="H34" s="28">
        <f>SUM(H32+H22+H19+H5)</f>
        <v>19500</v>
      </c>
      <c r="I34" s="28">
        <f>SUM(I32+I26+I19+I5)</f>
        <v>208</v>
      </c>
      <c r="J34" s="27">
        <f>SUM(J32+J26+J19+J5)</f>
        <v>32240</v>
      </c>
      <c r="K34" s="27">
        <f>SUM(K32+K26+K19+K5)</f>
        <v>440</v>
      </c>
      <c r="L34" s="27">
        <f>SUM(L32+L26+L19+L9+L5)</f>
        <v>61665</v>
      </c>
      <c r="M34" s="51"/>
    </row>
    <row r="35" spans="1:13" x14ac:dyDescent="0.2">
      <c r="F35" s="62"/>
      <c r="G35" s="62"/>
    </row>
    <row r="36" spans="1:13" x14ac:dyDescent="0.2">
      <c r="K36" s="63"/>
      <c r="L36" s="64"/>
    </row>
  </sheetData>
  <mergeCells count="16">
    <mergeCell ref="E28:F28"/>
    <mergeCell ref="G28:H28"/>
    <mergeCell ref="I28:J28"/>
    <mergeCell ref="E11:F11"/>
    <mergeCell ref="G11:H11"/>
    <mergeCell ref="I11:J11"/>
    <mergeCell ref="E21:F21"/>
    <mergeCell ref="G21:H21"/>
    <mergeCell ref="I21:J21"/>
    <mergeCell ref="A2:D2"/>
    <mergeCell ref="E3:F3"/>
    <mergeCell ref="G3:H3"/>
    <mergeCell ref="I3:J3"/>
    <mergeCell ref="E7:F7"/>
    <mergeCell ref="G7:H7"/>
    <mergeCell ref="I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 2016 fees &amp; hours used Q3</vt:lpstr>
      <vt:lpstr>KE fees &amp; services 2016</vt:lpstr>
      <vt:lpstr>KE fees &amp; services 2017</vt:lpstr>
    </vt:vector>
  </TitlesOfParts>
  <Company>Kellen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Craen, Hans</dc:creator>
  <cp:lastModifiedBy>Ponte Costa, Raquel</cp:lastModifiedBy>
  <cp:lastPrinted>2016-11-07T09:20:45Z</cp:lastPrinted>
  <dcterms:created xsi:type="dcterms:W3CDTF">2014-05-30T09:16:25Z</dcterms:created>
  <dcterms:modified xsi:type="dcterms:W3CDTF">2016-11-28T10:24:58Z</dcterms:modified>
</cp:coreProperties>
</file>